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80" yWindow="360" windowWidth="17475" windowHeight="2355" tabRatio="804"/>
  </bookViews>
  <sheets>
    <sheet name="使用说明" sheetId="27" r:id="rId1"/>
    <sheet name="表1-汽提废气监测法" sheetId="24" r:id="rId2"/>
    <sheet name="表2-物料衡算法" sheetId="25" r:id="rId3"/>
    <sheet name="表3-排放系数法" sheetId="26" r:id="rId4"/>
  </sheets>
  <externalReferences>
    <externalReference r:id="rId5"/>
  </externalReferences>
  <definedNames>
    <definedName name="核算方法">[1]基础数据!$O$6:$O$9</definedName>
  </definedNames>
  <calcPr calcId="125725"/>
</workbook>
</file>

<file path=xl/calcChain.xml><?xml version="1.0" encoding="utf-8"?>
<calcChain xmlns="http://schemas.openxmlformats.org/spreadsheetml/2006/main">
  <c r="P8" i="24"/>
  <c r="I8" i="25"/>
  <c r="P3" i="24"/>
  <c r="M3"/>
  <c r="M4" l="1"/>
  <c r="P4" s="1"/>
  <c r="M5"/>
  <c r="P5" s="1"/>
  <c r="M6"/>
  <c r="P6" s="1"/>
  <c r="M7"/>
  <c r="P7" s="1"/>
  <c r="I4" i="25" l="1"/>
  <c r="I5"/>
  <c r="I6"/>
  <c r="I7"/>
  <c r="I3"/>
  <c r="G4" i="26"/>
  <c r="G5"/>
  <c r="G6"/>
  <c r="G3"/>
  <c r="G7" s="1"/>
</calcChain>
</file>

<file path=xl/sharedStrings.xml><?xml version="1.0" encoding="utf-8"?>
<sst xmlns="http://schemas.openxmlformats.org/spreadsheetml/2006/main" count="52" uniqueCount="31">
  <si>
    <t>……</t>
    <phoneticPr fontId="1" type="noConversion"/>
  </si>
  <si>
    <t>排放量（t/a）</t>
    <phoneticPr fontId="1" type="noConversion"/>
  </si>
  <si>
    <t>年运行时间（h/a）</t>
    <phoneticPr fontId="1" type="noConversion"/>
  </si>
  <si>
    <t>VOCs排放量（t/a）</t>
    <phoneticPr fontId="1" type="noConversion"/>
  </si>
  <si>
    <t>备注</t>
    <phoneticPr fontId="1" type="noConversion"/>
  </si>
  <si>
    <t>总计</t>
    <phoneticPr fontId="1" type="noConversion"/>
  </si>
  <si>
    <t>冷却塔、循环水冷却水系统释放（物料衡算法）</t>
    <phoneticPr fontId="1" type="noConversion"/>
  </si>
  <si>
    <t>序号</t>
    <phoneticPr fontId="1" type="noConversion"/>
  </si>
  <si>
    <r>
      <t>排放系数（</t>
    </r>
    <r>
      <rPr>
        <sz val="10.5"/>
        <color rgb="FFFFFFFF"/>
        <rFont val="Times New Roman"/>
        <family val="1"/>
      </rPr>
      <t>kg/m</t>
    </r>
    <r>
      <rPr>
        <vertAlign val="superscript"/>
        <sz val="10.5"/>
        <color rgb="FFFFFFFF"/>
        <rFont val="Times New Roman"/>
        <family val="1"/>
      </rPr>
      <t>3</t>
    </r>
    <r>
      <rPr>
        <sz val="10.5"/>
        <color rgb="FFFFFFFF"/>
        <rFont val="宋体"/>
        <family val="3"/>
        <charset val="134"/>
      </rPr>
      <t>）</t>
    </r>
    <phoneticPr fontId="1" type="noConversion"/>
  </si>
  <si>
    <r>
      <t>循环水流量（m</t>
    </r>
    <r>
      <rPr>
        <vertAlign val="superscript"/>
        <sz val="10.5"/>
        <color rgb="FFFFFFFF"/>
        <rFont val="宋体"/>
        <family val="3"/>
        <charset val="134"/>
      </rPr>
      <t>3</t>
    </r>
    <r>
      <rPr>
        <sz val="10.5"/>
        <color rgb="FFFFFFFF"/>
        <rFont val="宋体"/>
        <family val="3"/>
        <charset val="134"/>
      </rPr>
      <t>/h）</t>
    </r>
    <phoneticPr fontId="1" type="noConversion"/>
  </si>
  <si>
    <t>服务范围</t>
    <phoneticPr fontId="1" type="noConversion"/>
  </si>
  <si>
    <t>服务范围</t>
    <phoneticPr fontId="1" type="noConversion"/>
  </si>
  <si>
    <t>循环水场名称</t>
    <phoneticPr fontId="1" type="noConversion"/>
  </si>
  <si>
    <t>冷却塔类型</t>
    <phoneticPr fontId="1" type="noConversion"/>
  </si>
  <si>
    <r>
      <rPr>
        <b/>
        <sz val="10"/>
        <color rgb="FFFFFFFF"/>
        <rFont val="宋体"/>
        <family val="3"/>
        <charset val="134"/>
      </rPr>
      <t>冷却塔入口水中</t>
    </r>
    <r>
      <rPr>
        <b/>
        <sz val="10"/>
        <color rgb="FFFFFFFF"/>
        <rFont val="Arial"/>
        <family val="2"/>
      </rPr>
      <t>EVOCs</t>
    </r>
    <r>
      <rPr>
        <b/>
        <sz val="10"/>
        <color rgb="FFFFFFFF"/>
        <rFont val="宋体"/>
        <family val="3"/>
        <charset val="134"/>
      </rPr>
      <t>浓度（</t>
    </r>
    <r>
      <rPr>
        <b/>
        <sz val="10"/>
        <color rgb="FFFFFFFF"/>
        <rFont val="Arial"/>
        <family val="2"/>
      </rPr>
      <t>mg/L</t>
    </r>
    <r>
      <rPr>
        <b/>
        <sz val="10"/>
        <color rgb="FFFFFFFF"/>
        <rFont val="宋体"/>
        <family val="3"/>
        <charset val="134"/>
      </rPr>
      <t>）</t>
    </r>
    <phoneticPr fontId="1" type="noConversion"/>
  </si>
  <si>
    <t>冷却塔、循环水冷却水系统释放（汽提废气监测法）</t>
    <phoneticPr fontId="1" type="noConversion"/>
  </si>
  <si>
    <r>
      <rPr>
        <b/>
        <sz val="10"/>
        <color rgb="FFFFFFFF"/>
        <rFont val="宋体"/>
        <family val="3"/>
        <charset val="134"/>
      </rPr>
      <t>循环水流量（</t>
    </r>
    <r>
      <rPr>
        <b/>
        <sz val="10"/>
        <color rgb="FFFFFFFF"/>
        <rFont val="Arial"/>
        <family val="2"/>
      </rPr>
      <t>m</t>
    </r>
    <r>
      <rPr>
        <b/>
        <vertAlign val="superscript"/>
        <sz val="10"/>
        <color rgb="FFFFFFFF"/>
        <rFont val="Arial"/>
        <family val="2"/>
      </rPr>
      <t>3</t>
    </r>
    <r>
      <rPr>
        <b/>
        <sz val="10"/>
        <color rgb="FFFFFFFF"/>
        <rFont val="Arial"/>
        <family val="2"/>
      </rPr>
      <t>/h</t>
    </r>
    <r>
      <rPr>
        <b/>
        <sz val="10"/>
        <color rgb="FFFFFFFF"/>
        <rFont val="宋体"/>
        <family val="3"/>
        <charset val="134"/>
      </rPr>
      <t>）</t>
    </r>
    <phoneticPr fontId="1" type="noConversion"/>
  </si>
  <si>
    <t>汽提塔操作温度（℃）</t>
    <phoneticPr fontId="1" type="noConversion"/>
  </si>
  <si>
    <t>汽提空气中VOCs浓度（μmol/mol）</t>
    <phoneticPr fontId="1" type="noConversion"/>
  </si>
  <si>
    <t>汽提塔操作压力（atm）</t>
    <phoneticPr fontId="1" type="noConversion"/>
  </si>
  <si>
    <t>汽提塔的气体空气流量（ml/min）</t>
    <phoneticPr fontId="1" type="noConversion"/>
  </si>
  <si>
    <t>汽提塔样品水流量（ml/min）</t>
    <phoneticPr fontId="1" type="noConversion"/>
  </si>
  <si>
    <t>冷却水密度（g/ml）</t>
    <phoneticPr fontId="1" type="noConversion"/>
  </si>
  <si>
    <t>可汽提VOCs在原料水中的浓度（μg/g）</t>
    <phoneticPr fontId="1" type="noConversion"/>
  </si>
  <si>
    <t>气体常数，ml.atm/mol.K</t>
    <phoneticPr fontId="1" type="noConversion"/>
  </si>
  <si>
    <t>××××××</t>
    <phoneticPr fontId="1" type="noConversion"/>
  </si>
  <si>
    <t>××××</t>
    <phoneticPr fontId="1" type="noConversion"/>
  </si>
  <si>
    <r>
      <rPr>
        <b/>
        <sz val="10"/>
        <color rgb="FFFFFFFF"/>
        <rFont val="宋体"/>
        <family val="3"/>
        <charset val="134"/>
      </rPr>
      <t>冷却塔出口水中</t>
    </r>
    <r>
      <rPr>
        <b/>
        <sz val="10"/>
        <color rgb="FFFFFFFF"/>
        <rFont val="Arial"/>
        <family val="2"/>
      </rPr>
      <t>EVOCs</t>
    </r>
    <r>
      <rPr>
        <b/>
        <sz val="10"/>
        <color rgb="FFFFFFFF"/>
        <rFont val="宋体"/>
        <family val="3"/>
        <charset val="134"/>
      </rPr>
      <t>浓度（</t>
    </r>
    <r>
      <rPr>
        <b/>
        <sz val="10"/>
        <color rgb="FFFFFFFF"/>
        <rFont val="Arial"/>
        <family val="2"/>
      </rPr>
      <t>mg/L</t>
    </r>
    <r>
      <rPr>
        <b/>
        <sz val="10"/>
        <color rgb="FFFFFFFF"/>
        <rFont val="宋体"/>
        <family val="3"/>
        <charset val="134"/>
      </rPr>
      <t>）</t>
    </r>
    <phoneticPr fontId="1" type="noConversion"/>
  </si>
  <si>
    <t>冷却塔、循环水冷却水系统释放（排放系数法）</t>
    <phoneticPr fontId="1" type="noConversion"/>
  </si>
  <si>
    <t>汽提气中VOCs分子量（g/mol）</t>
    <phoneticPr fontId="1" type="noConversion"/>
  </si>
  <si>
    <r>
      <t xml:space="preserve">使用说明：
    1.本计算程序根据《石化行业VOCs污染源排查工作指南》中附录五的相关内容进行编写，目的在于方便冷却塔、循环水冷却系统VOCs排放量计算。
    2.当工艺装置内换热器或冷凝器发生泄漏时，含VOCs的工艺物料通过换热器裂缝从高压侧泄漏并污染冷却水。由于循环水冷却塔的汽提作用和风吹逸散，VOCs会从冷却水中排入大气。空压站非浊循环的专用冷却水系统暂不计VOCs排放量。
    3.计算方法包括汽提废气监测法、物料衡算法和排放系数法。汽提废气监测法基于实验方法-EI Paso法（TCEQ，2003），采用直流系统汽提水样，在汽提塔的空气出口，通过使用现场FID分析仪测得废气中总VOCs浓度或采用TO-14A、TO-15、EPA方法18或GC/FID气相色谱/离子火焰检测器等方法，测得废气中各挥发性有机物的浓度，从而可核算水中可汽提VOCs的排放量；物料衡算法通过监测冷却塔中冷却水暴露到空气之前和之后逸散性挥发性有机物“EVOCs”浓度的变化和循环冷却水循环流量核算冷却塔、循环水冷却系统VOCs排放量；排放系数法适用于未进行监测工作的冷却塔、循环水冷却系统VOCs排放量核算。
 </t>
    </r>
    <r>
      <rPr>
        <sz val="16"/>
        <rFont val="宋体"/>
        <family val="3"/>
        <charset val="134"/>
        <scheme val="minor"/>
      </rPr>
      <t xml:space="preserve">   4.汽提废气监测法企业需输入汽提塔操作温度、压力、汽提空气流量、样品水流量、汽提气中VOCs分子量、浓度、循环水流量、年运行时间等计算VOCs排放量；物料衡算法需输入处理循环水流量、冷却塔出入口EVOCs浓度、年运行时间计算VOCs排放量；排放系数法需输入循环水流量和年运行时间计算VOCs排放量。各计算方法需要输入的数据参照本程序中的必填项。
    5.各计算方法的公式及参数已在本程序的表1、表2、表3中固化，企业需根据自身监测工作开展情况输入上述相关参数，程序会根据所填内容自动计算冷却塔、循环水冷却系统逸散VOCs的排放量。</t>
    </r>
    <r>
      <rPr>
        <sz val="16"/>
        <color theme="1"/>
        <rFont val="宋体"/>
        <family val="3"/>
        <charset val="134"/>
        <scheme val="minor"/>
      </rPr>
      <t xml:space="preserve">    </t>
    </r>
    <phoneticPr fontId="12" type="noConversion"/>
  </si>
</sst>
</file>

<file path=xl/styles.xml><?xml version="1.0" encoding="utf-8"?>
<styleSheet xmlns="http://schemas.openxmlformats.org/spreadsheetml/2006/main">
  <numFmts count="3">
    <numFmt numFmtId="176" formatCode="[$-F800]dddd\,\ mmmm\ dd\,\ yyyy"/>
    <numFmt numFmtId="177" formatCode="0_);[Red]\(0\)"/>
    <numFmt numFmtId="178" formatCode="0.00_);[Red]\(0.00\)"/>
  </numFmts>
  <fonts count="16">
    <font>
      <sz val="11"/>
      <color theme="1"/>
      <name val="宋体"/>
      <family val="2"/>
      <charset val="134"/>
      <scheme val="minor"/>
    </font>
    <font>
      <sz val="9"/>
      <name val="宋体"/>
      <family val="2"/>
      <charset val="134"/>
      <scheme val="minor"/>
    </font>
    <font>
      <b/>
      <sz val="16"/>
      <color theme="1"/>
      <name val="黑体"/>
      <family val="3"/>
      <charset val="134"/>
    </font>
    <font>
      <sz val="10.5"/>
      <color theme="1"/>
      <name val="宋体"/>
      <family val="3"/>
      <charset val="134"/>
    </font>
    <font>
      <sz val="10.5"/>
      <color theme="1"/>
      <name val="Times New Roman"/>
      <family val="1"/>
    </font>
    <font>
      <b/>
      <sz val="10"/>
      <color rgb="FFFFFFFF"/>
      <name val="Arial"/>
      <family val="2"/>
    </font>
    <font>
      <sz val="10.5"/>
      <color rgb="FFFFFFFF"/>
      <name val="Times New Roman"/>
      <family val="1"/>
    </font>
    <font>
      <vertAlign val="superscript"/>
      <sz val="10.5"/>
      <color rgb="FFFFFFFF"/>
      <name val="Times New Roman"/>
      <family val="1"/>
    </font>
    <font>
      <sz val="10.5"/>
      <color rgb="FFFFFFFF"/>
      <name val="宋体"/>
      <family val="3"/>
      <charset val="134"/>
    </font>
    <font>
      <vertAlign val="superscript"/>
      <sz val="10.5"/>
      <color rgb="FFFFFFFF"/>
      <name val="宋体"/>
      <family val="3"/>
      <charset val="134"/>
    </font>
    <font>
      <b/>
      <sz val="10"/>
      <color rgb="FFFFFFFF"/>
      <name val="宋体"/>
      <family val="3"/>
      <charset val="134"/>
    </font>
    <font>
      <b/>
      <vertAlign val="superscript"/>
      <sz val="10"/>
      <color rgb="FFFFFFFF"/>
      <name val="Arial"/>
      <family val="2"/>
    </font>
    <font>
      <sz val="9"/>
      <name val="宋体"/>
      <family val="3"/>
      <charset val="134"/>
      <scheme val="minor"/>
    </font>
    <font>
      <sz val="16"/>
      <color theme="1"/>
      <name val="宋体"/>
      <family val="2"/>
      <charset val="134"/>
      <scheme val="minor"/>
    </font>
    <font>
      <sz val="16"/>
      <name val="宋体"/>
      <family val="3"/>
      <charset val="134"/>
      <scheme val="minor"/>
    </font>
    <font>
      <sz val="16"/>
      <color theme="1"/>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rgb="FF0000FF"/>
        <bgColor theme="0"/>
      </patternFill>
    </fill>
    <fill>
      <patternFill patternType="solid">
        <fgColor theme="9"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1">
    <xf numFmtId="176" fontId="0" fillId="0" borderId="0">
      <alignment vertical="center"/>
    </xf>
  </cellStyleXfs>
  <cellXfs count="25">
    <xf numFmtId="176" fontId="0" fillId="0" borderId="0" xfId="0">
      <alignment vertical="center"/>
    </xf>
    <xf numFmtId="176" fontId="0" fillId="0" borderId="1" xfId="0" applyBorder="1">
      <alignment vertical="center"/>
    </xf>
    <xf numFmtId="0" fontId="4" fillId="0" borderId="1" xfId="0" applyNumberFormat="1" applyFont="1" applyBorder="1" applyAlignment="1">
      <alignment horizontal="center" vertical="center" wrapText="1"/>
    </xf>
    <xf numFmtId="176" fontId="3" fillId="0" borderId="1" xfId="0" applyFont="1" applyBorder="1" applyAlignment="1">
      <alignment horizontal="center" vertical="center" wrapText="1"/>
    </xf>
    <xf numFmtId="176" fontId="0" fillId="0" borderId="0" xfId="0" applyFill="1">
      <alignment vertical="center"/>
    </xf>
    <xf numFmtId="0" fontId="2" fillId="0" borderId="0" xfId="0" applyNumberFormat="1" applyFont="1" applyFill="1" applyBorder="1" applyAlignment="1">
      <alignment vertical="center"/>
    </xf>
    <xf numFmtId="176" fontId="0" fillId="0" borderId="1" xfId="0" applyBorder="1" applyAlignment="1">
      <alignment horizontal="center" vertical="center"/>
    </xf>
    <xf numFmtId="0" fontId="4" fillId="2" borderId="1" xfId="0" applyNumberFormat="1" applyFont="1" applyFill="1" applyBorder="1" applyAlignment="1">
      <alignment horizontal="center" vertical="center" wrapText="1"/>
    </xf>
    <xf numFmtId="176" fontId="3" fillId="0" borderId="1" xfId="0" applyFont="1" applyFill="1" applyBorder="1" applyAlignment="1">
      <alignment horizontal="center" vertical="center" wrapText="1"/>
    </xf>
    <xf numFmtId="176" fontId="5" fillId="3" borderId="1" xfId="0" applyFont="1" applyFill="1" applyBorder="1" applyAlignment="1">
      <alignment horizontal="center" vertical="center" wrapText="1"/>
    </xf>
    <xf numFmtId="176" fontId="10" fillId="3" borderId="1" xfId="0" applyFont="1" applyFill="1" applyBorder="1" applyAlignment="1">
      <alignment horizontal="center" vertical="center" wrapText="1"/>
    </xf>
    <xf numFmtId="177" fontId="0" fillId="0" borderId="1" xfId="0" applyNumberFormat="1" applyBorder="1" applyAlignment="1">
      <alignment horizontal="center" vertical="center"/>
    </xf>
    <xf numFmtId="176" fontId="0" fillId="0" borderId="1" xfId="0" applyBorder="1" applyAlignment="1">
      <alignment horizontal="center" vertical="center"/>
    </xf>
    <xf numFmtId="0" fontId="0" fillId="0" borderId="1" xfId="0" applyNumberFormat="1" applyBorder="1" applyAlignment="1">
      <alignment horizontal="center" vertical="center"/>
    </xf>
    <xf numFmtId="178" fontId="0" fillId="2" borderId="1" xfId="0" applyNumberFormat="1" applyFill="1" applyBorder="1" applyAlignment="1">
      <alignment horizontal="center" vertical="center"/>
    </xf>
    <xf numFmtId="0" fontId="13" fillId="0" borderId="0" xfId="0" applyNumberFormat="1" applyFont="1" applyAlignment="1">
      <alignment wrapText="1"/>
    </xf>
    <xf numFmtId="0" fontId="0" fillId="2" borderId="1" xfId="0" applyNumberFormat="1" applyFill="1" applyBorder="1" applyAlignment="1">
      <alignment horizontal="center" vertical="center"/>
    </xf>
    <xf numFmtId="176" fontId="0" fillId="2" borderId="1" xfId="0" applyFill="1" applyBorder="1" applyAlignment="1">
      <alignment horizontal="center" vertical="center"/>
    </xf>
    <xf numFmtId="0" fontId="0" fillId="4" borderId="1" xfId="0" applyNumberFormat="1" applyFill="1" applyBorder="1" applyAlignment="1">
      <alignment horizontal="center" vertical="center"/>
    </xf>
    <xf numFmtId="178" fontId="0" fillId="0" borderId="1" xfId="0" applyNumberFormat="1" applyBorder="1" applyAlignment="1">
      <alignment horizontal="center" vertical="center"/>
    </xf>
    <xf numFmtId="178" fontId="3" fillId="4" borderId="1" xfId="0" applyNumberFormat="1" applyFont="1" applyFill="1" applyBorder="1" applyAlignment="1">
      <alignment horizontal="center" vertical="center" wrapText="1"/>
    </xf>
    <xf numFmtId="178" fontId="0" fillId="4" borderId="1" xfId="0" applyNumberFormat="1" applyFill="1" applyBorder="1" applyAlignment="1">
      <alignment horizontal="center" vertical="center"/>
    </xf>
    <xf numFmtId="0" fontId="4" fillId="4" borderId="1"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774;&#22791;&#23494;&#23553;&#28857;201509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数据收集"/>
      <sheetName val="排放量计算表"/>
      <sheetName val="数据计算"/>
      <sheetName val="2级方法"/>
      <sheetName val="3级方法"/>
      <sheetName val="4级方法"/>
      <sheetName val="5级方法"/>
      <sheetName val="基础数据"/>
    </sheetNames>
    <sheetDataSet>
      <sheetData sheetId="0"/>
      <sheetData sheetId="1"/>
      <sheetData sheetId="2"/>
      <sheetData sheetId="3">
        <row r="3">
          <cell r="AL3">
            <v>0</v>
          </cell>
        </row>
      </sheetData>
      <sheetData sheetId="4"/>
      <sheetData sheetId="5"/>
      <sheetData sheetId="6"/>
      <sheetData sheetId="7"/>
      <sheetData sheetId="8">
        <row r="6">
          <cell r="O6" t="str">
            <v>平均排放系数法</v>
          </cell>
        </row>
        <row r="7">
          <cell r="O7" t="str">
            <v>筛选范围法</v>
          </cell>
        </row>
        <row r="8">
          <cell r="O8" t="str">
            <v>相关方程法</v>
          </cell>
        </row>
        <row r="9">
          <cell r="O9" t="str">
            <v>实测法</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
  <sheetViews>
    <sheetView tabSelected="1" zoomScaleNormal="100" workbookViewId="0"/>
  </sheetViews>
  <sheetFormatPr defaultRowHeight="13.5"/>
  <cols>
    <col min="1" max="1" width="122.875" customWidth="1"/>
  </cols>
  <sheetData>
    <row r="1" spans="1:1" ht="364.5">
      <c r="A1" s="15" t="s">
        <v>30</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7"/>
  <dimension ref="A1:T8"/>
  <sheetViews>
    <sheetView workbookViewId="0">
      <selection activeCell="J2" sqref="J2"/>
    </sheetView>
  </sheetViews>
  <sheetFormatPr defaultRowHeight="13.5"/>
  <cols>
    <col min="1" max="1" width="6.75" customWidth="1"/>
    <col min="2" max="2" width="12.125" customWidth="1"/>
    <col min="3" max="3" width="7.75" customWidth="1"/>
    <col min="4" max="4" width="10.75" customWidth="1"/>
    <col min="5" max="5" width="9.875" customWidth="1"/>
    <col min="6" max="6" width="12.25" customWidth="1"/>
    <col min="7" max="7" width="12.875" customWidth="1"/>
    <col min="8" max="8" width="14.625" customWidth="1"/>
    <col min="9" max="10" width="14" customWidth="1"/>
    <col min="11" max="12" width="13" customWidth="1"/>
    <col min="13" max="13" width="14" customWidth="1"/>
    <col min="14" max="14" width="12.375" customWidth="1"/>
    <col min="15" max="15" width="10.5" customWidth="1"/>
    <col min="16" max="16" width="10.375" customWidth="1"/>
    <col min="17" max="17" width="12.875" customWidth="1"/>
    <col min="18" max="18" width="14.5" customWidth="1"/>
    <col min="19" max="19" width="10.875" customWidth="1"/>
  </cols>
  <sheetData>
    <row r="1" spans="1:20" s="4" customFormat="1" ht="20.25">
      <c r="A1" s="23" t="s">
        <v>15</v>
      </c>
      <c r="B1" s="23"/>
      <c r="C1" s="23"/>
      <c r="D1" s="23"/>
      <c r="E1" s="23"/>
      <c r="F1" s="23"/>
      <c r="G1" s="23"/>
      <c r="H1" s="23"/>
      <c r="I1" s="23"/>
      <c r="J1" s="23"/>
      <c r="K1" s="23"/>
      <c r="L1" s="23"/>
      <c r="M1" s="23"/>
      <c r="N1" s="23"/>
      <c r="O1" s="23"/>
      <c r="P1" s="23"/>
      <c r="Q1" s="23"/>
      <c r="R1" s="5"/>
      <c r="S1" s="5"/>
      <c r="T1" s="5"/>
    </row>
    <row r="2" spans="1:20" ht="39.75" customHeight="1">
      <c r="A2" s="10" t="s">
        <v>7</v>
      </c>
      <c r="B2" s="10" t="s">
        <v>12</v>
      </c>
      <c r="C2" s="10" t="s">
        <v>11</v>
      </c>
      <c r="D2" s="10" t="s">
        <v>13</v>
      </c>
      <c r="E2" s="9" t="s">
        <v>16</v>
      </c>
      <c r="F2" s="10" t="s">
        <v>17</v>
      </c>
      <c r="G2" s="10" t="s">
        <v>19</v>
      </c>
      <c r="H2" s="10" t="s">
        <v>20</v>
      </c>
      <c r="I2" s="10" t="s">
        <v>21</v>
      </c>
      <c r="J2" s="10" t="s">
        <v>29</v>
      </c>
      <c r="K2" s="10" t="s">
        <v>18</v>
      </c>
      <c r="L2" s="10" t="s">
        <v>24</v>
      </c>
      <c r="M2" s="10" t="s">
        <v>23</v>
      </c>
      <c r="N2" s="10" t="s">
        <v>22</v>
      </c>
      <c r="O2" s="9" t="s">
        <v>2</v>
      </c>
      <c r="P2" s="9" t="s">
        <v>3</v>
      </c>
      <c r="Q2" s="9" t="s">
        <v>4</v>
      </c>
    </row>
    <row r="3" spans="1:20" ht="15" customHeight="1">
      <c r="A3" s="11">
        <v>1</v>
      </c>
      <c r="B3" s="3" t="s">
        <v>25</v>
      </c>
      <c r="C3" s="3" t="s">
        <v>26</v>
      </c>
      <c r="D3" s="3" t="s">
        <v>26</v>
      </c>
      <c r="E3" s="18">
        <v>7296</v>
      </c>
      <c r="F3" s="18">
        <v>32</v>
      </c>
      <c r="G3" s="18">
        <v>1</v>
      </c>
      <c r="H3" s="18">
        <v>2500</v>
      </c>
      <c r="I3" s="18">
        <v>125</v>
      </c>
      <c r="J3" s="18">
        <v>86</v>
      </c>
      <c r="K3" s="18">
        <v>5</v>
      </c>
      <c r="L3" s="13">
        <v>82.057000000000002</v>
      </c>
      <c r="M3" s="16">
        <f>K3*J3*G3*H3/(L3*(F3+273.15)*I3*N3)</f>
        <v>0.34345468257537837</v>
      </c>
      <c r="N3" s="18">
        <v>1</v>
      </c>
      <c r="O3" s="18">
        <v>2172</v>
      </c>
      <c r="P3" s="14">
        <f>M3*E3*N3*O3*10^(-6)</f>
        <v>5.4426961307599528</v>
      </c>
      <c r="Q3" s="12"/>
    </row>
    <row r="4" spans="1:20" ht="17.25" customHeight="1">
      <c r="A4" s="11">
        <v>2</v>
      </c>
      <c r="B4" s="12"/>
      <c r="C4" s="12"/>
      <c r="D4" s="12"/>
      <c r="E4" s="18"/>
      <c r="F4" s="18"/>
      <c r="G4" s="18"/>
      <c r="H4" s="18"/>
      <c r="I4" s="18"/>
      <c r="J4" s="18"/>
      <c r="K4" s="18"/>
      <c r="L4" s="13">
        <v>82.057000000000002</v>
      </c>
      <c r="M4" s="16" t="e">
        <f t="shared" ref="M4:M7" si="0">K4*J4*G4*H4/(L4*(F4+273.15)*I4*N4)</f>
        <v>#DIV/0!</v>
      </c>
      <c r="N4" s="18"/>
      <c r="O4" s="18"/>
      <c r="P4" s="14" t="e">
        <f t="shared" ref="P4:P7" si="1">M4*E4*N4</f>
        <v>#DIV/0!</v>
      </c>
      <c r="Q4" s="12"/>
    </row>
    <row r="5" spans="1:20" ht="18.75" customHeight="1">
      <c r="A5" s="11">
        <v>3</v>
      </c>
      <c r="B5" s="12"/>
      <c r="C5" s="12"/>
      <c r="D5" s="12"/>
      <c r="E5" s="18"/>
      <c r="F5" s="18"/>
      <c r="G5" s="18"/>
      <c r="H5" s="18"/>
      <c r="I5" s="18"/>
      <c r="J5" s="18"/>
      <c r="K5" s="18"/>
      <c r="L5" s="13">
        <v>82.057000000000002</v>
      </c>
      <c r="M5" s="16" t="e">
        <f t="shared" si="0"/>
        <v>#DIV/0!</v>
      </c>
      <c r="N5" s="18"/>
      <c r="O5" s="18"/>
      <c r="P5" s="14" t="e">
        <f t="shared" si="1"/>
        <v>#DIV/0!</v>
      </c>
      <c r="Q5" s="12"/>
    </row>
    <row r="6" spans="1:20" ht="14.25" customHeight="1">
      <c r="A6" s="11">
        <v>4</v>
      </c>
      <c r="B6" s="12"/>
      <c r="C6" s="12"/>
      <c r="D6" s="12"/>
      <c r="E6" s="18"/>
      <c r="F6" s="18"/>
      <c r="G6" s="18"/>
      <c r="H6" s="18"/>
      <c r="I6" s="18"/>
      <c r="J6" s="18"/>
      <c r="K6" s="18"/>
      <c r="L6" s="13">
        <v>82.057000000000002</v>
      </c>
      <c r="M6" s="16" t="e">
        <f t="shared" si="0"/>
        <v>#DIV/0!</v>
      </c>
      <c r="N6" s="18"/>
      <c r="O6" s="18"/>
      <c r="P6" s="14" t="e">
        <f t="shared" si="1"/>
        <v>#DIV/0!</v>
      </c>
      <c r="Q6" s="12"/>
    </row>
    <row r="7" spans="1:20">
      <c r="A7" s="11" t="s">
        <v>0</v>
      </c>
      <c r="B7" s="12"/>
      <c r="C7" s="12"/>
      <c r="D7" s="12"/>
      <c r="E7" s="18"/>
      <c r="F7" s="18"/>
      <c r="G7" s="18"/>
      <c r="H7" s="18"/>
      <c r="I7" s="18"/>
      <c r="J7" s="18"/>
      <c r="K7" s="18"/>
      <c r="L7" s="13">
        <v>82.057000000000002</v>
      </c>
      <c r="M7" s="16" t="e">
        <f t="shared" si="0"/>
        <v>#DIV/0!</v>
      </c>
      <c r="N7" s="18"/>
      <c r="O7" s="18"/>
      <c r="P7" s="14" t="e">
        <f t="shared" si="1"/>
        <v>#DIV/0!</v>
      </c>
      <c r="Q7" s="12"/>
    </row>
    <row r="8" spans="1:20">
      <c r="A8" s="11" t="s">
        <v>5</v>
      </c>
      <c r="B8" s="12"/>
      <c r="C8" s="12"/>
      <c r="D8" s="12"/>
      <c r="E8" s="12"/>
      <c r="F8" s="12"/>
      <c r="G8" s="12"/>
      <c r="H8" s="12"/>
      <c r="I8" s="12"/>
      <c r="J8" s="12"/>
      <c r="K8" s="12"/>
      <c r="L8" s="12"/>
      <c r="M8" s="17"/>
      <c r="N8" s="12"/>
      <c r="O8" s="12"/>
      <c r="P8" s="14" t="e">
        <f>SUM(P3:P7)</f>
        <v>#DIV/0!</v>
      </c>
      <c r="Q8" s="12"/>
    </row>
  </sheetData>
  <mergeCells count="1">
    <mergeCell ref="A1:Q1"/>
  </mergeCells>
  <phoneticPr fontId="1" type="noConversion"/>
  <dataValidations count="1">
    <dataValidation allowBlank="1" showInputMessage="1" showErrorMessage="1" prompt="必填项" sqref="N3:O7 E3:K7"/>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Sheet8"/>
  <dimension ref="A1:M8"/>
  <sheetViews>
    <sheetView workbookViewId="0">
      <selection activeCell="H21" sqref="H21"/>
    </sheetView>
  </sheetViews>
  <sheetFormatPr defaultRowHeight="13.5"/>
  <cols>
    <col min="1" max="1" width="6.75" customWidth="1"/>
    <col min="2" max="3" width="11.75" customWidth="1"/>
    <col min="4" max="4" width="13.25" customWidth="1"/>
    <col min="5" max="5" width="14.625" bestFit="1" customWidth="1"/>
    <col min="6" max="6" width="17.5" customWidth="1"/>
    <col min="7" max="7" width="18.875" customWidth="1"/>
    <col min="8" max="8" width="13.875" customWidth="1"/>
    <col min="9" max="9" width="13.5" customWidth="1"/>
    <col min="10" max="10" width="12.875" customWidth="1"/>
    <col min="11" max="11" width="14.5" customWidth="1"/>
    <col min="12" max="12" width="10.875" customWidth="1"/>
  </cols>
  <sheetData>
    <row r="1" spans="1:13" s="4" customFormat="1" ht="20.25">
      <c r="A1" s="23" t="s">
        <v>6</v>
      </c>
      <c r="B1" s="23"/>
      <c r="C1" s="23"/>
      <c r="D1" s="23"/>
      <c r="E1" s="23"/>
      <c r="F1" s="23"/>
      <c r="G1" s="23"/>
      <c r="H1" s="23"/>
      <c r="I1" s="23"/>
      <c r="J1" s="23"/>
      <c r="K1" s="5"/>
      <c r="L1" s="5"/>
      <c r="M1" s="5"/>
    </row>
    <row r="2" spans="1:13" ht="28.5" customHeight="1">
      <c r="A2" s="10" t="s">
        <v>7</v>
      </c>
      <c r="B2" s="10" t="s">
        <v>12</v>
      </c>
      <c r="C2" s="10" t="s">
        <v>11</v>
      </c>
      <c r="D2" s="10" t="s">
        <v>13</v>
      </c>
      <c r="E2" s="9" t="s">
        <v>16</v>
      </c>
      <c r="F2" s="9" t="s">
        <v>14</v>
      </c>
      <c r="G2" s="9" t="s">
        <v>27</v>
      </c>
      <c r="H2" s="9" t="s">
        <v>2</v>
      </c>
      <c r="I2" s="9" t="s">
        <v>3</v>
      </c>
      <c r="J2" s="9" t="s">
        <v>4</v>
      </c>
    </row>
    <row r="3" spans="1:13" ht="15" customHeight="1">
      <c r="A3" s="11">
        <v>1</v>
      </c>
      <c r="B3" s="3" t="s">
        <v>25</v>
      </c>
      <c r="C3" s="3" t="s">
        <v>25</v>
      </c>
      <c r="D3" s="3" t="s">
        <v>25</v>
      </c>
      <c r="E3" s="20">
        <v>10000</v>
      </c>
      <c r="F3" s="21">
        <v>0.22</v>
      </c>
      <c r="G3" s="21">
        <v>0.08</v>
      </c>
      <c r="H3" s="21">
        <v>8760</v>
      </c>
      <c r="I3" s="14">
        <f>E3*(F3-G3)*H3*10^(-6)</f>
        <v>12.264000000000001</v>
      </c>
      <c r="J3" s="12"/>
    </row>
    <row r="4" spans="1:13" ht="17.25" customHeight="1">
      <c r="A4" s="11">
        <v>2</v>
      </c>
      <c r="B4" s="12"/>
      <c r="C4" s="12"/>
      <c r="D4" s="12"/>
      <c r="E4" s="21"/>
      <c r="F4" s="21"/>
      <c r="G4" s="21"/>
      <c r="H4" s="21"/>
      <c r="I4" s="14">
        <f t="shared" ref="I4:I7" si="0">E4*(F4-G4)*H4*10^(-6)</f>
        <v>0</v>
      </c>
      <c r="J4" s="12"/>
    </row>
    <row r="5" spans="1:13" ht="18.75" customHeight="1">
      <c r="A5" s="11">
        <v>3</v>
      </c>
      <c r="B5" s="12"/>
      <c r="C5" s="12"/>
      <c r="D5" s="12"/>
      <c r="E5" s="21"/>
      <c r="F5" s="21"/>
      <c r="G5" s="21"/>
      <c r="H5" s="21"/>
      <c r="I5" s="14">
        <f t="shared" si="0"/>
        <v>0</v>
      </c>
      <c r="J5" s="12"/>
    </row>
    <row r="6" spans="1:13" ht="14.25" customHeight="1">
      <c r="A6" s="11">
        <v>4</v>
      </c>
      <c r="B6" s="12"/>
      <c r="C6" s="12"/>
      <c r="D6" s="12"/>
      <c r="E6" s="21"/>
      <c r="F6" s="21"/>
      <c r="G6" s="21"/>
      <c r="H6" s="21"/>
      <c r="I6" s="14">
        <f t="shared" si="0"/>
        <v>0</v>
      </c>
      <c r="J6" s="12"/>
    </row>
    <row r="7" spans="1:13">
      <c r="A7" s="11" t="s">
        <v>0</v>
      </c>
      <c r="B7" s="12"/>
      <c r="C7" s="12"/>
      <c r="D7" s="12"/>
      <c r="E7" s="21"/>
      <c r="F7" s="21"/>
      <c r="G7" s="21"/>
      <c r="H7" s="21"/>
      <c r="I7" s="14">
        <f t="shared" si="0"/>
        <v>0</v>
      </c>
      <c r="J7" s="12"/>
    </row>
    <row r="8" spans="1:13">
      <c r="A8" s="11" t="s">
        <v>5</v>
      </c>
      <c r="B8" s="12"/>
      <c r="C8" s="12"/>
      <c r="D8" s="12"/>
      <c r="E8" s="19"/>
      <c r="F8" s="19"/>
      <c r="G8" s="19"/>
      <c r="H8" s="19"/>
      <c r="I8" s="14">
        <f>SUM(I3:I7)</f>
        <v>12.264000000000001</v>
      </c>
      <c r="J8" s="12"/>
    </row>
  </sheetData>
  <mergeCells count="1">
    <mergeCell ref="A1:J1"/>
  </mergeCells>
  <phoneticPr fontId="1" type="noConversion"/>
  <dataValidations count="1">
    <dataValidation allowBlank="1" showInputMessage="1" showErrorMessage="1" prompt="必填项" sqref="E3:H7"/>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9"/>
  <dimension ref="A1:L7"/>
  <sheetViews>
    <sheetView workbookViewId="0">
      <selection activeCell="G17" sqref="G17"/>
    </sheetView>
  </sheetViews>
  <sheetFormatPr defaultRowHeight="13.5"/>
  <cols>
    <col min="1" max="1" width="13.5" bestFit="1" customWidth="1"/>
    <col min="2" max="2" width="13.5" customWidth="1"/>
    <col min="3" max="3" width="22.5" customWidth="1"/>
    <col min="4" max="4" width="19.375" customWidth="1"/>
    <col min="5" max="5" width="22.875" customWidth="1"/>
    <col min="6" max="6" width="18.5" bestFit="1" customWidth="1"/>
    <col min="7" max="7" width="25.75" customWidth="1"/>
    <col min="8" max="8" width="12.875" customWidth="1"/>
  </cols>
  <sheetData>
    <row r="1" spans="1:12" ht="20.25">
      <c r="A1" s="24" t="s">
        <v>28</v>
      </c>
      <c r="B1" s="24"/>
      <c r="C1" s="24"/>
      <c r="D1" s="24"/>
      <c r="E1" s="24"/>
      <c r="F1" s="24"/>
      <c r="G1" s="24"/>
      <c r="H1" s="5"/>
      <c r="I1" s="5"/>
      <c r="J1" s="5"/>
      <c r="K1" s="5"/>
      <c r="L1" s="5"/>
    </row>
    <row r="2" spans="1:12" ht="16.5">
      <c r="A2" s="9" t="s">
        <v>7</v>
      </c>
      <c r="B2" s="10" t="s">
        <v>12</v>
      </c>
      <c r="C2" s="10" t="s">
        <v>10</v>
      </c>
      <c r="D2" s="9" t="s">
        <v>8</v>
      </c>
      <c r="E2" s="9" t="s">
        <v>9</v>
      </c>
      <c r="F2" s="9" t="s">
        <v>2</v>
      </c>
      <c r="G2" s="9" t="s">
        <v>1</v>
      </c>
    </row>
    <row r="3" spans="1:12">
      <c r="A3" s="2">
        <v>1</v>
      </c>
      <c r="B3" s="3" t="s">
        <v>25</v>
      </c>
      <c r="C3" s="3" t="s">
        <v>25</v>
      </c>
      <c r="D3" s="2">
        <v>7.1900000000000002E-4</v>
      </c>
      <c r="E3" s="22">
        <v>47900</v>
      </c>
      <c r="F3" s="22">
        <v>8000</v>
      </c>
      <c r="G3" s="7">
        <f>D3*E3*F3*10^(-3)</f>
        <v>275.52080000000001</v>
      </c>
    </row>
    <row r="4" spans="1:12">
      <c r="A4" s="2">
        <v>2</v>
      </c>
      <c r="B4" s="2"/>
      <c r="C4" s="3"/>
      <c r="D4" s="2">
        <v>7.1900000000000002E-4</v>
      </c>
      <c r="E4" s="22"/>
      <c r="F4" s="22"/>
      <c r="G4" s="7">
        <f t="shared" ref="G4:G6" si="0">D4*E4*F4*10^(-3)</f>
        <v>0</v>
      </c>
    </row>
    <row r="5" spans="1:12">
      <c r="A5" s="2">
        <v>3</v>
      </c>
      <c r="B5" s="2"/>
      <c r="C5" s="3"/>
      <c r="D5" s="2">
        <v>7.1900000000000002E-4</v>
      </c>
      <c r="E5" s="22"/>
      <c r="F5" s="22"/>
      <c r="G5" s="7">
        <f t="shared" si="0"/>
        <v>0</v>
      </c>
    </row>
    <row r="6" spans="1:12">
      <c r="A6" s="2" t="s">
        <v>0</v>
      </c>
      <c r="B6" s="2"/>
      <c r="C6" s="3"/>
      <c r="D6" s="2">
        <v>7.1900000000000002E-4</v>
      </c>
      <c r="E6" s="22"/>
      <c r="F6" s="22"/>
      <c r="G6" s="7">
        <f t="shared" si="0"/>
        <v>0</v>
      </c>
    </row>
    <row r="7" spans="1:12">
      <c r="A7" s="6" t="s">
        <v>5</v>
      </c>
      <c r="B7" s="12"/>
      <c r="C7" s="8"/>
      <c r="D7" s="1"/>
      <c r="E7" s="1"/>
      <c r="F7" s="1"/>
      <c r="G7" s="7">
        <f>SUM(G3:G6)</f>
        <v>275.52080000000001</v>
      </c>
    </row>
  </sheetData>
  <mergeCells count="1">
    <mergeCell ref="A1:G1"/>
  </mergeCells>
  <phoneticPr fontId="1" type="noConversion"/>
  <dataValidations count="1">
    <dataValidation allowBlank="1" showInputMessage="1" showErrorMessage="1" prompt="必填项" sqref="E3:F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使用说明</vt:lpstr>
      <vt:lpstr>表1-汽提废气监测法</vt:lpstr>
      <vt:lpstr>表2-物料衡算法</vt:lpstr>
      <vt:lpstr>表3-排放系数法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hanjianhua</dc:creator>
  <cp:lastModifiedBy>THINK</cp:lastModifiedBy>
  <cp:lastPrinted>2014-12-17T00:44:10Z</cp:lastPrinted>
  <dcterms:created xsi:type="dcterms:W3CDTF">2014-10-14T13:54:43Z</dcterms:created>
  <dcterms:modified xsi:type="dcterms:W3CDTF">2015-11-02T14:49:04Z</dcterms:modified>
</cp:coreProperties>
</file>