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35" windowWidth="14760" windowHeight="7305" tabRatio="908" firstSheet="2" activeTab="7"/>
  </bookViews>
  <sheets>
    <sheet name="使用说明" sheetId="13" r:id="rId1"/>
    <sheet name="实测法" sheetId="8" r:id="rId2"/>
    <sheet name="公式法--公路铁路、除原油汽油外其他油品装船装载损失" sheetId="1" r:id="rId3"/>
    <sheet name="公式法--船舶装载原油" sheetId="9" r:id="rId4"/>
    <sheet name="公式法和系数法船舶运输汽油(油轮或远洋驳轮)" sheetId="10" r:id="rId5"/>
    <sheet name="系数法" sheetId="11" r:id="rId6"/>
    <sheet name="基础数据" sheetId="4" r:id="rId7"/>
    <sheet name="油品理化参数" sheetId="14" r:id="rId8"/>
    <sheet name="化学品理化参数" sheetId="15" r:id="rId9"/>
  </sheets>
  <externalReferences>
    <externalReference r:id="rId10"/>
  </externalReferences>
  <definedNames>
    <definedName name="船舱情况">基础数据!$A$14:$A$17</definedName>
    <definedName name="底部或液下装载">船舱情况</definedName>
    <definedName name="公路铁路装载饱和因子">基础数据!#REF!</definedName>
    <definedName name="装汽油时船舱情况">基础数据!$A$23:$A$29</definedName>
    <definedName name="状态">基础数据!#REF!</definedName>
  </definedNames>
  <calcPr calcId="145621"/>
  <fileRecoveryPr repairLoad="1"/>
</workbook>
</file>

<file path=xl/calcChain.xml><?xml version="1.0" encoding="utf-8"?>
<calcChain xmlns="http://schemas.openxmlformats.org/spreadsheetml/2006/main">
  <c r="G22" i="1" l="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21" i="1"/>
  <c r="G3" i="1"/>
  <c r="G4" i="1"/>
  <c r="G5" i="1"/>
  <c r="G6" i="1"/>
  <c r="G7" i="1"/>
  <c r="G8" i="1"/>
  <c r="G9" i="1"/>
  <c r="G10" i="1"/>
  <c r="G11" i="1"/>
  <c r="G12" i="1"/>
  <c r="G13" i="1"/>
  <c r="G14" i="1"/>
  <c r="G15" i="1"/>
  <c r="G16" i="1"/>
  <c r="G17" i="1"/>
  <c r="N28" i="9" l="1"/>
  <c r="N24" i="9"/>
  <c r="N25" i="9"/>
  <c r="N26" i="9"/>
  <c r="N27" i="9"/>
  <c r="N29" i="9"/>
  <c r="N30" i="9"/>
  <c r="N31" i="9"/>
  <c r="N32" i="9"/>
  <c r="N33" i="9"/>
  <c r="N34" i="9"/>
  <c r="N35" i="9"/>
  <c r="N36" i="9"/>
  <c r="N37" i="9"/>
  <c r="N38" i="9"/>
  <c r="N39" i="9"/>
  <c r="N40" i="9"/>
  <c r="N41" i="9"/>
  <c r="N42" i="9"/>
  <c r="N43" i="9"/>
  <c r="N44" i="9"/>
  <c r="N45" i="9"/>
  <c r="N46" i="9"/>
  <c r="N47" i="9"/>
  <c r="N48" i="9"/>
  <c r="N49" i="9"/>
  <c r="N50" i="9"/>
  <c r="N51" i="9"/>
  <c r="N52" i="9"/>
  <c r="N4" i="9"/>
  <c r="N5" i="9"/>
  <c r="N6" i="9"/>
  <c r="N7" i="9"/>
  <c r="N8" i="9"/>
  <c r="N9" i="9"/>
  <c r="N10" i="9"/>
  <c r="N11" i="9"/>
  <c r="N12" i="9"/>
  <c r="N13" i="9"/>
  <c r="N14" i="9"/>
  <c r="N15" i="9"/>
  <c r="N16" i="9"/>
  <c r="N17" i="9"/>
  <c r="N18" i="9"/>
  <c r="C3" i="11"/>
  <c r="C4" i="11"/>
  <c r="C5" i="11"/>
  <c r="C6" i="11"/>
  <c r="C7" i="11"/>
  <c r="C8" i="11"/>
  <c r="C9" i="11"/>
  <c r="C10" i="11"/>
  <c r="C11" i="11"/>
  <c r="C12" i="11"/>
  <c r="C13" i="11"/>
  <c r="C14" i="11"/>
  <c r="C15" i="11"/>
  <c r="C16" i="11"/>
  <c r="C17" i="11"/>
  <c r="C18" i="11"/>
  <c r="C19" i="11"/>
  <c r="C20" i="11"/>
  <c r="C2" i="11"/>
  <c r="B30" i="1"/>
  <c r="C30" i="1"/>
  <c r="D30" i="1"/>
  <c r="B31" i="1"/>
  <c r="C31" i="1"/>
  <c r="D31" i="1"/>
  <c r="B32" i="1"/>
  <c r="C32" i="1"/>
  <c r="D32" i="1"/>
  <c r="B33" i="1"/>
  <c r="C33" i="1"/>
  <c r="D33" i="1"/>
  <c r="B34" i="1"/>
  <c r="C34" i="1"/>
  <c r="D34" i="1"/>
  <c r="B35" i="1"/>
  <c r="C35" i="1"/>
  <c r="D35" i="1"/>
  <c r="B36" i="1"/>
  <c r="C36" i="1"/>
  <c r="D36" i="1"/>
  <c r="B37" i="1"/>
  <c r="C37" i="1"/>
  <c r="D37" i="1"/>
  <c r="B38" i="1"/>
  <c r="C38" i="1"/>
  <c r="D38" i="1"/>
  <c r="B39" i="1"/>
  <c r="C39" i="1"/>
  <c r="D39" i="1"/>
  <c r="B40" i="1"/>
  <c r="C40" i="1"/>
  <c r="D40" i="1"/>
  <c r="B41" i="1"/>
  <c r="C41" i="1"/>
  <c r="D41" i="1"/>
  <c r="B42" i="1"/>
  <c r="C42" i="1"/>
  <c r="D42" i="1"/>
  <c r="B43" i="1"/>
  <c r="C43" i="1"/>
  <c r="D43" i="1"/>
  <c r="B44" i="1"/>
  <c r="C44" i="1"/>
  <c r="D44" i="1"/>
  <c r="B45" i="1"/>
  <c r="C45" i="1"/>
  <c r="D45" i="1"/>
  <c r="B46" i="1"/>
  <c r="C46" i="1"/>
  <c r="D46" i="1"/>
  <c r="B47" i="1"/>
  <c r="C47" i="1"/>
  <c r="D47" i="1"/>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4" i="1"/>
  <c r="C4" i="1"/>
  <c r="D4" i="1"/>
  <c r="B5" i="1"/>
  <c r="C5" i="1"/>
  <c r="D5" i="1"/>
  <c r="B6" i="1"/>
  <c r="C6" i="1"/>
  <c r="D6" i="1"/>
  <c r="B7" i="1"/>
  <c r="C7" i="1"/>
  <c r="D7" i="1"/>
  <c r="B8" i="1"/>
  <c r="C8" i="1"/>
  <c r="D8" i="1"/>
  <c r="B9" i="1"/>
  <c r="C9" i="1"/>
  <c r="D9" i="1"/>
  <c r="B10" i="1"/>
  <c r="C10" i="1"/>
  <c r="D10" i="1"/>
  <c r="B11" i="1"/>
  <c r="C11" i="1"/>
  <c r="D11" i="1"/>
  <c r="B12" i="1"/>
  <c r="C12" i="1"/>
  <c r="D12" i="1"/>
  <c r="B13" i="1"/>
  <c r="C13" i="1"/>
  <c r="D13" i="1"/>
  <c r="B14" i="1"/>
  <c r="C14" i="1"/>
  <c r="D14" i="1"/>
  <c r="B15" i="1"/>
  <c r="C15" i="1"/>
  <c r="D15" i="1"/>
  <c r="B16" i="1"/>
  <c r="C16" i="1"/>
  <c r="D16" i="1"/>
  <c r="B17" i="1"/>
  <c r="C17" i="1"/>
  <c r="D17" i="1"/>
  <c r="D3" i="1"/>
  <c r="C3" i="1"/>
  <c r="G32" i="8"/>
  <c r="G33" i="8"/>
  <c r="G34" i="8"/>
  <c r="G35" i="8"/>
  <c r="G36" i="8"/>
  <c r="G37" i="8"/>
  <c r="G38" i="8"/>
  <c r="G39" i="8"/>
  <c r="G40" i="8"/>
  <c r="G41" i="8"/>
  <c r="G42" i="8"/>
  <c r="G43" i="8"/>
  <c r="G44" i="8"/>
  <c r="G45" i="8"/>
  <c r="G46" i="8"/>
  <c r="G47" i="8"/>
  <c r="G48" i="8"/>
  <c r="G49" i="8"/>
  <c r="G50" i="8"/>
  <c r="G51" i="8"/>
  <c r="G52" i="8"/>
  <c r="G53" i="8"/>
  <c r="G54" i="8"/>
  <c r="G55" i="8"/>
  <c r="G56" i="8"/>
  <c r="G57" i="8"/>
  <c r="G58" i="8"/>
  <c r="H32" i="8"/>
  <c r="I32" i="8"/>
  <c r="H33" i="8"/>
  <c r="I33" i="8"/>
  <c r="H34" i="8"/>
  <c r="I34" i="8"/>
  <c r="H35" i="8"/>
  <c r="I35" i="8"/>
  <c r="H36" i="8"/>
  <c r="I36" i="8"/>
  <c r="H37" i="8"/>
  <c r="I37" i="8"/>
  <c r="H38" i="8"/>
  <c r="I38" i="8"/>
  <c r="H39" i="8"/>
  <c r="I39" i="8"/>
  <c r="H40" i="8"/>
  <c r="I40" i="8"/>
  <c r="H41" i="8"/>
  <c r="I41" i="8"/>
  <c r="H42" i="8"/>
  <c r="I42" i="8"/>
  <c r="H43" i="8"/>
  <c r="I43" i="8"/>
  <c r="H44" i="8"/>
  <c r="I44" i="8"/>
  <c r="H45" i="8"/>
  <c r="I45" i="8"/>
  <c r="H46" i="8"/>
  <c r="I46" i="8"/>
  <c r="H47" i="8"/>
  <c r="I47" i="8"/>
  <c r="H48" i="8"/>
  <c r="I48" i="8"/>
  <c r="H49" i="8"/>
  <c r="I49" i="8"/>
  <c r="H50" i="8"/>
  <c r="I50" i="8"/>
  <c r="H51" i="8"/>
  <c r="I51" i="8"/>
  <c r="H52" i="8"/>
  <c r="I52" i="8"/>
  <c r="H53" i="8"/>
  <c r="I53" i="8"/>
  <c r="H54" i="8"/>
  <c r="I54" i="8"/>
  <c r="H55" i="8"/>
  <c r="I55" i="8"/>
  <c r="H56" i="8"/>
  <c r="I56" i="8"/>
  <c r="H57" i="8"/>
  <c r="I57" i="8"/>
  <c r="H58" i="8"/>
  <c r="I58" i="8"/>
  <c r="I31" i="8"/>
  <c r="H31" i="8"/>
  <c r="G31" i="8"/>
  <c r="J5" i="8"/>
  <c r="J6" i="8"/>
  <c r="J7" i="8"/>
  <c r="J8" i="8"/>
  <c r="J9" i="8"/>
  <c r="J10" i="8"/>
  <c r="J11" i="8"/>
  <c r="J12" i="8"/>
  <c r="J13" i="8"/>
  <c r="J14" i="8"/>
  <c r="J15" i="8"/>
  <c r="J16" i="8"/>
  <c r="J17" i="8"/>
  <c r="J18" i="8"/>
  <c r="J19" i="8"/>
  <c r="J20" i="8"/>
  <c r="J21" i="8"/>
  <c r="J22" i="8"/>
  <c r="J23" i="8"/>
  <c r="J24" i="8"/>
  <c r="J25" i="8"/>
  <c r="I4" i="8"/>
  <c r="I5" i="8"/>
  <c r="I6" i="8"/>
  <c r="I7" i="8"/>
  <c r="I8" i="8"/>
  <c r="I9" i="8"/>
  <c r="I10" i="8"/>
  <c r="I11" i="8"/>
  <c r="I12" i="8"/>
  <c r="I13" i="8"/>
  <c r="I14" i="8"/>
  <c r="I15" i="8"/>
  <c r="I16" i="8"/>
  <c r="I17" i="8"/>
  <c r="I18" i="8"/>
  <c r="I19" i="8"/>
  <c r="I20" i="8"/>
  <c r="I21" i="8"/>
  <c r="I22" i="8"/>
  <c r="I23" i="8"/>
  <c r="I24" i="8"/>
  <c r="I25" i="8"/>
  <c r="H4" i="8"/>
  <c r="H5" i="8"/>
  <c r="H6" i="8"/>
  <c r="H7" i="8"/>
  <c r="H8" i="8"/>
  <c r="H9" i="8"/>
  <c r="H10" i="8"/>
  <c r="H11" i="8"/>
  <c r="H12" i="8"/>
  <c r="H13" i="8"/>
  <c r="H14" i="8"/>
  <c r="H15" i="8"/>
  <c r="H16" i="8"/>
  <c r="H17" i="8"/>
  <c r="H18" i="8"/>
  <c r="H19" i="8"/>
  <c r="H20" i="8"/>
  <c r="H21" i="8"/>
  <c r="H22" i="8"/>
  <c r="H23" i="8"/>
  <c r="H24" i="8"/>
  <c r="H25" i="8"/>
  <c r="G4" i="8"/>
  <c r="G5" i="8"/>
  <c r="G6" i="8"/>
  <c r="G7" i="8"/>
  <c r="G8" i="8"/>
  <c r="G9" i="8"/>
  <c r="G10" i="8"/>
  <c r="G11" i="8"/>
  <c r="G12" i="8"/>
  <c r="G13" i="8"/>
  <c r="G14" i="8"/>
  <c r="G15" i="8"/>
  <c r="G16" i="8"/>
  <c r="G17" i="8"/>
  <c r="G18" i="8"/>
  <c r="G19" i="8"/>
  <c r="G20" i="8"/>
  <c r="G21" i="8"/>
  <c r="G22" i="8"/>
  <c r="G23" i="8"/>
  <c r="G24" i="8"/>
  <c r="G25" i="8"/>
  <c r="I3" i="8"/>
  <c r="H3" i="8"/>
  <c r="J38" i="8" l="1"/>
  <c r="J34" i="8"/>
  <c r="J56" i="8"/>
  <c r="J48" i="8"/>
  <c r="J32" i="8"/>
  <c r="J44" i="8"/>
  <c r="J40" i="8"/>
  <c r="J36" i="8"/>
  <c r="J45" i="8"/>
  <c r="J37" i="8"/>
  <c r="J53" i="8"/>
  <c r="J54" i="8"/>
  <c r="J52" i="8"/>
  <c r="J50" i="8"/>
  <c r="J55" i="8"/>
  <c r="J47" i="8"/>
  <c r="J39" i="8"/>
  <c r="J51" i="8"/>
  <c r="J35" i="8"/>
  <c r="J57" i="8"/>
  <c r="J41" i="8"/>
  <c r="J31" i="8"/>
  <c r="J58" i="8"/>
  <c r="J46" i="8"/>
  <c r="J42" i="8"/>
  <c r="J49" i="8"/>
  <c r="J33" i="8"/>
  <c r="J43" i="8"/>
  <c r="H23" i="1"/>
  <c r="J92" i="15" l="1"/>
  <c r="K92" i="15"/>
  <c r="L92" i="15" s="1"/>
  <c r="J93" i="15"/>
  <c r="K93" i="15"/>
  <c r="L93" i="15" s="1"/>
  <c r="J94" i="15"/>
  <c r="K94" i="15"/>
  <c r="L94" i="15" s="1"/>
  <c r="J95" i="15"/>
  <c r="K95" i="15"/>
  <c r="L95" i="15" s="1"/>
  <c r="J96" i="15"/>
  <c r="K96" i="15"/>
  <c r="L96" i="15"/>
  <c r="J97" i="15"/>
  <c r="K97" i="15"/>
  <c r="L97" i="15" s="1"/>
  <c r="J98" i="15"/>
  <c r="K98" i="15"/>
  <c r="L98" i="15" s="1"/>
  <c r="J99" i="15"/>
  <c r="K99" i="15"/>
  <c r="L99" i="15"/>
  <c r="J100" i="15"/>
  <c r="K100" i="15"/>
  <c r="L100" i="15"/>
  <c r="J101" i="15"/>
  <c r="K101" i="15"/>
  <c r="L101" i="15" s="1"/>
  <c r="J102" i="15"/>
  <c r="K102" i="15"/>
  <c r="L102" i="15" s="1"/>
  <c r="J103" i="15"/>
  <c r="K103" i="15"/>
  <c r="L103" i="15" s="1"/>
  <c r="J104" i="15"/>
  <c r="K104" i="15"/>
  <c r="L104" i="15"/>
  <c r="J105" i="15"/>
  <c r="K105" i="15"/>
  <c r="L105" i="15" s="1"/>
  <c r="J106" i="15"/>
  <c r="K106" i="15"/>
  <c r="L106" i="15" s="1"/>
  <c r="J107" i="15"/>
  <c r="K107" i="15"/>
  <c r="L107" i="15"/>
  <c r="J108" i="15"/>
  <c r="K108" i="15"/>
  <c r="L108" i="15"/>
  <c r="J109" i="15"/>
  <c r="K109" i="15"/>
  <c r="L109" i="15" s="1"/>
  <c r="J110" i="15"/>
  <c r="K110" i="15"/>
  <c r="L110" i="15" s="1"/>
  <c r="J111" i="15"/>
  <c r="K111" i="15"/>
  <c r="L111" i="15" s="1"/>
  <c r="J112" i="15"/>
  <c r="K112" i="15"/>
  <c r="L112" i="15"/>
  <c r="J113" i="15"/>
  <c r="K113" i="15"/>
  <c r="L113" i="15" s="1"/>
  <c r="J114" i="15"/>
  <c r="K114" i="15"/>
  <c r="L114" i="15" s="1"/>
  <c r="J115" i="15"/>
  <c r="K115" i="15"/>
  <c r="L115" i="15"/>
  <c r="J116" i="15"/>
  <c r="K116" i="15"/>
  <c r="L116" i="15"/>
  <c r="J117" i="15"/>
  <c r="K117" i="15"/>
  <c r="L117" i="15" s="1"/>
  <c r="J118" i="15"/>
  <c r="K118" i="15"/>
  <c r="L118" i="15" s="1"/>
  <c r="J119" i="15"/>
  <c r="K119" i="15"/>
  <c r="L119" i="15" s="1"/>
  <c r="J120" i="15"/>
  <c r="K120" i="15"/>
  <c r="L120" i="15"/>
  <c r="J121" i="15"/>
  <c r="K121" i="15"/>
  <c r="L121" i="15" s="1"/>
  <c r="J122" i="15"/>
  <c r="K122" i="15"/>
  <c r="L122" i="15" s="1"/>
  <c r="J123" i="15"/>
  <c r="K123" i="15"/>
  <c r="L123" i="15"/>
  <c r="J124" i="15"/>
  <c r="K124" i="15"/>
  <c r="L124" i="15"/>
  <c r="J125" i="15"/>
  <c r="K125" i="15"/>
  <c r="L125" i="15" s="1"/>
  <c r="J126" i="15"/>
  <c r="K126" i="15"/>
  <c r="L126" i="15" s="1"/>
  <c r="J127" i="15"/>
  <c r="K127" i="15"/>
  <c r="L127" i="15" s="1"/>
  <c r="J128" i="15"/>
  <c r="K128" i="15"/>
  <c r="L128" i="15"/>
  <c r="J129" i="15"/>
  <c r="K129" i="15"/>
  <c r="L129" i="15" s="1"/>
  <c r="J130" i="15"/>
  <c r="K130" i="15"/>
  <c r="L130" i="15" s="1"/>
  <c r="J131" i="15"/>
  <c r="K131" i="15"/>
  <c r="L131" i="15"/>
  <c r="J132" i="15"/>
  <c r="K132" i="15"/>
  <c r="L132" i="15"/>
  <c r="J133" i="15"/>
  <c r="K133" i="15"/>
  <c r="L133" i="15" s="1"/>
  <c r="J134" i="15"/>
  <c r="K134" i="15"/>
  <c r="L134" i="15" s="1"/>
  <c r="J135" i="15"/>
  <c r="K135" i="15"/>
  <c r="L135" i="15" s="1"/>
  <c r="J136" i="15"/>
  <c r="K136" i="15"/>
  <c r="L136" i="15"/>
  <c r="J137" i="15"/>
  <c r="K137" i="15"/>
  <c r="L137" i="15" s="1"/>
  <c r="J138" i="15"/>
  <c r="K138" i="15"/>
  <c r="L138" i="15" s="1"/>
  <c r="J139" i="15"/>
  <c r="K139" i="15"/>
  <c r="L139" i="15"/>
  <c r="J140" i="15"/>
  <c r="K140" i="15"/>
  <c r="L140" i="15"/>
  <c r="J141" i="15"/>
  <c r="K141" i="15"/>
  <c r="L141" i="15" s="1"/>
  <c r="J142" i="15"/>
  <c r="K142" i="15"/>
  <c r="L142" i="15" s="1"/>
  <c r="J143" i="15"/>
  <c r="K143" i="15"/>
  <c r="L143" i="15" s="1"/>
  <c r="J144" i="15"/>
  <c r="K144" i="15"/>
  <c r="L144" i="15"/>
  <c r="J145" i="15"/>
  <c r="K145" i="15"/>
  <c r="L145" i="15" s="1"/>
  <c r="J146" i="15"/>
  <c r="K146" i="15"/>
  <c r="L146" i="15" s="1"/>
  <c r="J147" i="15"/>
  <c r="K147" i="15"/>
  <c r="L147" i="15"/>
  <c r="J148" i="15"/>
  <c r="K148" i="15"/>
  <c r="L148" i="15"/>
  <c r="J149" i="15"/>
  <c r="K149" i="15"/>
  <c r="L149" i="15" s="1"/>
  <c r="J150" i="15"/>
  <c r="K150" i="15"/>
  <c r="L150" i="15" s="1"/>
  <c r="J151" i="15"/>
  <c r="K151" i="15"/>
  <c r="L151" i="15" s="1"/>
  <c r="J152" i="15"/>
  <c r="K152" i="15"/>
  <c r="L152" i="15"/>
  <c r="J153" i="15"/>
  <c r="K153" i="15"/>
  <c r="L153" i="15" s="1"/>
  <c r="J154" i="15"/>
  <c r="K154" i="15"/>
  <c r="L154" i="15" s="1"/>
  <c r="J155" i="15"/>
  <c r="K155" i="15"/>
  <c r="L155" i="15"/>
  <c r="J156" i="15"/>
  <c r="K156" i="15"/>
  <c r="L156" i="15"/>
  <c r="J157" i="15"/>
  <c r="K157" i="15"/>
  <c r="L157" i="15" s="1"/>
  <c r="J158" i="15"/>
  <c r="K158" i="15"/>
  <c r="L158" i="15" s="1"/>
  <c r="J159" i="15"/>
  <c r="K159" i="15"/>
  <c r="L159" i="15" s="1"/>
  <c r="J160" i="15"/>
  <c r="K160" i="15"/>
  <c r="L160" i="15"/>
  <c r="J161" i="15"/>
  <c r="K161" i="15"/>
  <c r="L161" i="15" s="1"/>
  <c r="J162" i="15"/>
  <c r="K162" i="15"/>
  <c r="L162" i="15" s="1"/>
  <c r="J163" i="15"/>
  <c r="K163" i="15"/>
  <c r="L163" i="15"/>
  <c r="J164" i="15"/>
  <c r="K164" i="15"/>
  <c r="L164" i="15"/>
  <c r="J165" i="15"/>
  <c r="K165" i="15"/>
  <c r="L165" i="15" s="1"/>
  <c r="J166" i="15"/>
  <c r="K166" i="15"/>
  <c r="L166" i="15" s="1"/>
  <c r="J167" i="15"/>
  <c r="K167" i="15"/>
  <c r="L167" i="15" s="1"/>
  <c r="J168" i="15"/>
  <c r="K168" i="15"/>
  <c r="L168" i="15"/>
  <c r="J169" i="15"/>
  <c r="K169" i="15"/>
  <c r="L169" i="15" s="1"/>
  <c r="J170" i="15"/>
  <c r="K170" i="15"/>
  <c r="L170" i="15" s="1"/>
  <c r="J171" i="15"/>
  <c r="K171" i="15"/>
  <c r="L171" i="15"/>
  <c r="J172" i="15"/>
  <c r="K172" i="15"/>
  <c r="L172" i="15"/>
  <c r="J173" i="15"/>
  <c r="K173" i="15"/>
  <c r="L173" i="15" s="1"/>
  <c r="J174" i="15"/>
  <c r="K174" i="15"/>
  <c r="L174" i="15" s="1"/>
  <c r="J175" i="15"/>
  <c r="K175" i="15"/>
  <c r="L175" i="15" s="1"/>
  <c r="J176" i="15"/>
  <c r="K176" i="15"/>
  <c r="L176" i="15"/>
  <c r="J177" i="15"/>
  <c r="K177" i="15"/>
  <c r="L177" i="15" s="1"/>
  <c r="J178" i="15"/>
  <c r="K178" i="15"/>
  <c r="L178" i="15" s="1"/>
  <c r="J179" i="15"/>
  <c r="K179" i="15"/>
  <c r="L179" i="15"/>
  <c r="J180" i="15"/>
  <c r="K180" i="15"/>
  <c r="L180" i="15"/>
  <c r="J181" i="15"/>
  <c r="K181" i="15"/>
  <c r="L181" i="15" s="1"/>
  <c r="J182" i="15"/>
  <c r="K182" i="15"/>
  <c r="L182" i="15" s="1"/>
  <c r="J183" i="15"/>
  <c r="K183" i="15"/>
  <c r="L183" i="15" s="1"/>
  <c r="J184" i="15"/>
  <c r="K184" i="15"/>
  <c r="L184" i="15"/>
  <c r="J185" i="15"/>
  <c r="K185" i="15"/>
  <c r="L185" i="15" s="1"/>
  <c r="J186" i="15"/>
  <c r="K186" i="15"/>
  <c r="L186" i="15" s="1"/>
  <c r="J187" i="15"/>
  <c r="K187" i="15"/>
  <c r="L187" i="15"/>
  <c r="J188" i="15"/>
  <c r="K188" i="15"/>
  <c r="L188" i="15"/>
  <c r="J189" i="15"/>
  <c r="K189" i="15"/>
  <c r="L189" i="15" s="1"/>
  <c r="J190" i="15"/>
  <c r="K190" i="15"/>
  <c r="L190" i="15" s="1"/>
  <c r="J191" i="15"/>
  <c r="K191" i="15"/>
  <c r="L191" i="15" s="1"/>
  <c r="J192" i="15"/>
  <c r="K192" i="15"/>
  <c r="L192" i="15"/>
  <c r="J193" i="15"/>
  <c r="K193" i="15"/>
  <c r="L193" i="15" s="1"/>
  <c r="J194" i="15"/>
  <c r="K194" i="15"/>
  <c r="L194" i="15" s="1"/>
  <c r="J195" i="15"/>
  <c r="K195" i="15"/>
  <c r="L195" i="15"/>
  <c r="J196" i="15"/>
  <c r="K196" i="15"/>
  <c r="L196" i="15"/>
  <c r="J197" i="15"/>
  <c r="K197" i="15"/>
  <c r="L197" i="15" s="1"/>
  <c r="J198" i="15"/>
  <c r="K198" i="15"/>
  <c r="L198" i="15" s="1"/>
  <c r="J199" i="15"/>
  <c r="K199" i="15"/>
  <c r="L199" i="15" s="1"/>
  <c r="J200" i="15"/>
  <c r="K200" i="15"/>
  <c r="L200" i="15"/>
  <c r="J201" i="15"/>
  <c r="K201" i="15"/>
  <c r="L201" i="15" s="1"/>
  <c r="J202" i="15"/>
  <c r="K202" i="15"/>
  <c r="L202" i="15" s="1"/>
  <c r="J203" i="15"/>
  <c r="K203" i="15"/>
  <c r="L203" i="15"/>
  <c r="J204" i="15"/>
  <c r="K204" i="15"/>
  <c r="L204" i="15"/>
  <c r="J205" i="15"/>
  <c r="K205" i="15"/>
  <c r="L205" i="15" s="1"/>
  <c r="J206" i="15"/>
  <c r="K206" i="15"/>
  <c r="L206" i="15" s="1"/>
  <c r="J207" i="15"/>
  <c r="K207" i="15"/>
  <c r="L207" i="15" s="1"/>
  <c r="J208" i="15"/>
  <c r="K208" i="15"/>
  <c r="L208" i="15"/>
  <c r="J209" i="15"/>
  <c r="K209" i="15"/>
  <c r="L209" i="15" s="1"/>
  <c r="J210" i="15"/>
  <c r="K210" i="15"/>
  <c r="L210" i="15" s="1"/>
  <c r="J211" i="15"/>
  <c r="K211" i="15"/>
  <c r="L211" i="15"/>
  <c r="J212" i="15"/>
  <c r="K212" i="15"/>
  <c r="L212" i="15"/>
  <c r="J213" i="15"/>
  <c r="K213" i="15"/>
  <c r="L213" i="15" s="1"/>
  <c r="J214" i="15"/>
  <c r="K214" i="15"/>
  <c r="L214" i="15" s="1"/>
  <c r="J215" i="15"/>
  <c r="K215" i="15"/>
  <c r="L215" i="15" s="1"/>
  <c r="J216" i="15"/>
  <c r="K216" i="15"/>
  <c r="L216" i="15"/>
  <c r="J217" i="15"/>
  <c r="K217" i="15"/>
  <c r="L217" i="15" s="1"/>
  <c r="J218" i="15"/>
  <c r="K218" i="15"/>
  <c r="L218" i="15" s="1"/>
  <c r="J219" i="15"/>
  <c r="K219" i="15"/>
  <c r="L219" i="15"/>
  <c r="J220" i="15"/>
  <c r="K220" i="15"/>
  <c r="L220" i="15"/>
  <c r="J221" i="15"/>
  <c r="K221" i="15"/>
  <c r="L221" i="15" s="1"/>
  <c r="J222" i="15"/>
  <c r="K222" i="15"/>
  <c r="L222" i="15" s="1"/>
  <c r="J223" i="15"/>
  <c r="K223" i="15"/>
  <c r="L223" i="15" s="1"/>
  <c r="J224" i="15"/>
  <c r="K224" i="15"/>
  <c r="L224" i="15"/>
  <c r="J225" i="15"/>
  <c r="K225" i="15"/>
  <c r="L225" i="15" s="1"/>
  <c r="J226" i="15"/>
  <c r="K226" i="15"/>
  <c r="L226" i="15" s="1"/>
  <c r="J227" i="15"/>
  <c r="K227" i="15"/>
  <c r="L227" i="15"/>
  <c r="J228" i="15"/>
  <c r="K228" i="15"/>
  <c r="L228" i="15"/>
  <c r="J229" i="15"/>
  <c r="K229" i="15"/>
  <c r="L229" i="15" s="1"/>
  <c r="J230" i="15"/>
  <c r="K230" i="15"/>
  <c r="L230" i="15" s="1"/>
  <c r="J231" i="15"/>
  <c r="K231" i="15"/>
  <c r="L231" i="15" s="1"/>
  <c r="J232" i="15"/>
  <c r="K232" i="15"/>
  <c r="L232" i="15"/>
  <c r="J233" i="15"/>
  <c r="K233" i="15"/>
  <c r="L233" i="15" s="1"/>
  <c r="J234" i="15"/>
  <c r="K234" i="15"/>
  <c r="L234" i="15" s="1"/>
  <c r="J235" i="15"/>
  <c r="K235" i="15"/>
  <c r="L235" i="15"/>
  <c r="J236" i="15"/>
  <c r="K236" i="15"/>
  <c r="L236" i="15"/>
  <c r="J237" i="15"/>
  <c r="K237" i="15"/>
  <c r="L237" i="15" s="1"/>
  <c r="J238" i="15"/>
  <c r="K238" i="15"/>
  <c r="L238" i="15" s="1"/>
  <c r="J239" i="15"/>
  <c r="K239" i="15"/>
  <c r="L239" i="15" s="1"/>
  <c r="J240" i="15"/>
  <c r="K240" i="15"/>
  <c r="L240" i="15"/>
  <c r="J241" i="15"/>
  <c r="K241" i="15"/>
  <c r="L241" i="15" s="1"/>
  <c r="J242" i="15"/>
  <c r="K242" i="15"/>
  <c r="L242" i="15" s="1"/>
  <c r="J243" i="15"/>
  <c r="K243" i="15"/>
  <c r="L243" i="15"/>
  <c r="J244" i="15"/>
  <c r="K244" i="15"/>
  <c r="L244" i="15"/>
  <c r="J245" i="15"/>
  <c r="K245" i="15"/>
  <c r="L245" i="15" s="1"/>
  <c r="J246" i="15"/>
  <c r="K246" i="15"/>
  <c r="L246" i="15" s="1"/>
  <c r="J247" i="15"/>
  <c r="K247" i="15"/>
  <c r="L247" i="15" s="1"/>
  <c r="J248" i="15"/>
  <c r="K248" i="15"/>
  <c r="L248" i="15"/>
  <c r="J249" i="15"/>
  <c r="K249" i="15"/>
  <c r="L249" i="15" s="1"/>
  <c r="J250" i="15"/>
  <c r="K250" i="15"/>
  <c r="L250" i="15" s="1"/>
  <c r="J251" i="15"/>
  <c r="K251" i="15"/>
  <c r="L251" i="15"/>
  <c r="J252" i="15"/>
  <c r="K252" i="15"/>
  <c r="L252" i="15"/>
  <c r="J253" i="15"/>
  <c r="K253" i="15"/>
  <c r="L253" i="15" s="1"/>
  <c r="J254" i="15"/>
  <c r="K254" i="15"/>
  <c r="L254" i="15" s="1"/>
  <c r="J255" i="15"/>
  <c r="K255" i="15"/>
  <c r="L255" i="15" s="1"/>
  <c r="J256" i="15"/>
  <c r="K256" i="15"/>
  <c r="L256" i="15"/>
  <c r="J257" i="15"/>
  <c r="K257" i="15"/>
  <c r="L257" i="15" s="1"/>
  <c r="J258" i="15"/>
  <c r="K258" i="15"/>
  <c r="L258" i="15" s="1"/>
  <c r="J259" i="15"/>
  <c r="K259" i="15"/>
  <c r="L259" i="15"/>
  <c r="J260" i="15"/>
  <c r="K260" i="15"/>
  <c r="L260" i="15"/>
  <c r="J261" i="15"/>
  <c r="K261" i="15"/>
  <c r="L261" i="15" s="1"/>
  <c r="J262" i="15"/>
  <c r="K262" i="15"/>
  <c r="L262" i="15" s="1"/>
  <c r="J263" i="15"/>
  <c r="K263" i="15"/>
  <c r="L263" i="15" s="1"/>
  <c r="J264" i="15"/>
  <c r="K264" i="15"/>
  <c r="L264" i="15"/>
  <c r="J265" i="15"/>
  <c r="K265" i="15"/>
  <c r="L265" i="15" s="1"/>
  <c r="J266" i="15"/>
  <c r="K266" i="15"/>
  <c r="L266" i="15" s="1"/>
  <c r="J267" i="15"/>
  <c r="K267" i="15"/>
  <c r="L267" i="15"/>
  <c r="J268" i="15"/>
  <c r="K268" i="15"/>
  <c r="L268" i="15"/>
  <c r="J269" i="15"/>
  <c r="K269" i="15"/>
  <c r="L269" i="15" s="1"/>
  <c r="J270" i="15"/>
  <c r="K270" i="15"/>
  <c r="L270" i="15" s="1"/>
  <c r="J271" i="15"/>
  <c r="K271" i="15"/>
  <c r="L271" i="15" s="1"/>
  <c r="J272" i="15"/>
  <c r="K272" i="15"/>
  <c r="L272" i="15"/>
  <c r="J273" i="15"/>
  <c r="K273" i="15"/>
  <c r="L273" i="15" s="1"/>
  <c r="J274" i="15"/>
  <c r="K274" i="15"/>
  <c r="L274" i="15" s="1"/>
  <c r="J275" i="15"/>
  <c r="K275" i="15"/>
  <c r="L275" i="15"/>
  <c r="J276" i="15"/>
  <c r="K276" i="15"/>
  <c r="L276" i="15"/>
  <c r="J277" i="15"/>
  <c r="K277" i="15"/>
  <c r="L277" i="15" s="1"/>
  <c r="J278" i="15"/>
  <c r="K278" i="15"/>
  <c r="L278" i="15" s="1"/>
  <c r="J279" i="15"/>
  <c r="K279" i="15"/>
  <c r="L279" i="15" s="1"/>
  <c r="J280" i="15"/>
  <c r="K280" i="15"/>
  <c r="L280" i="15"/>
  <c r="J281" i="15"/>
  <c r="K281" i="15"/>
  <c r="L281" i="15" s="1"/>
  <c r="J282" i="15"/>
  <c r="K282" i="15"/>
  <c r="L282" i="15" s="1"/>
  <c r="J283" i="15"/>
  <c r="K283" i="15"/>
  <c r="L283" i="15"/>
  <c r="J284" i="15"/>
  <c r="K284" i="15"/>
  <c r="L284" i="15"/>
  <c r="J285" i="15"/>
  <c r="K285" i="15"/>
  <c r="L285" i="15" s="1"/>
  <c r="J286" i="15"/>
  <c r="K286" i="15"/>
  <c r="L286" i="15" s="1"/>
  <c r="J287" i="15"/>
  <c r="K287" i="15"/>
  <c r="L287" i="15" s="1"/>
  <c r="J288" i="15"/>
  <c r="K288" i="15"/>
  <c r="L288" i="15"/>
  <c r="J289" i="15"/>
  <c r="K289" i="15"/>
  <c r="L289" i="15" s="1"/>
  <c r="J290" i="15"/>
  <c r="K290" i="15"/>
  <c r="L290" i="15" s="1"/>
  <c r="J291" i="15"/>
  <c r="K291" i="15"/>
  <c r="L291" i="15"/>
  <c r="J292" i="15"/>
  <c r="K292" i="15"/>
  <c r="L292" i="15"/>
  <c r="J293" i="15"/>
  <c r="K293" i="15"/>
  <c r="L293" i="15" s="1"/>
  <c r="J294" i="15"/>
  <c r="K294" i="15"/>
  <c r="L294" i="15" s="1"/>
  <c r="J295" i="15"/>
  <c r="K295" i="15"/>
  <c r="L295" i="15" s="1"/>
  <c r="J296" i="15"/>
  <c r="K296" i="15"/>
  <c r="L296" i="15"/>
  <c r="J297" i="15"/>
  <c r="K297" i="15"/>
  <c r="L297" i="15" s="1"/>
  <c r="J298" i="15"/>
  <c r="K298" i="15"/>
  <c r="L298" i="15" s="1"/>
  <c r="J299" i="15"/>
  <c r="K299" i="15"/>
  <c r="L299" i="15"/>
  <c r="J300" i="15"/>
  <c r="K300" i="15"/>
  <c r="L300" i="15"/>
  <c r="J301" i="15"/>
  <c r="K301" i="15"/>
  <c r="L301" i="15" s="1"/>
  <c r="J302" i="15"/>
  <c r="K302" i="15"/>
  <c r="L302" i="15" s="1"/>
  <c r="J303" i="15"/>
  <c r="K303" i="15"/>
  <c r="L303" i="15" s="1"/>
  <c r="J304" i="15"/>
  <c r="K304" i="15"/>
  <c r="L304" i="15"/>
  <c r="J305" i="15"/>
  <c r="K305" i="15"/>
  <c r="L305" i="15" s="1"/>
  <c r="J306" i="15"/>
  <c r="K306" i="15"/>
  <c r="L306" i="15" s="1"/>
  <c r="J307" i="15"/>
  <c r="K307" i="15"/>
  <c r="L307" i="15"/>
  <c r="J308" i="15"/>
  <c r="K308" i="15"/>
  <c r="L308" i="15"/>
  <c r="J309" i="15"/>
  <c r="K309" i="15"/>
  <c r="L309" i="15" s="1"/>
  <c r="J310" i="15"/>
  <c r="K310" i="15"/>
  <c r="L310" i="15" s="1"/>
  <c r="J311" i="15"/>
  <c r="K311" i="15"/>
  <c r="L311" i="15" s="1"/>
  <c r="J312" i="15"/>
  <c r="K312" i="15"/>
  <c r="L312" i="15"/>
  <c r="J313" i="15"/>
  <c r="K313" i="15"/>
  <c r="L313" i="15" s="1"/>
  <c r="J314" i="15"/>
  <c r="K314" i="15"/>
  <c r="L314" i="15" s="1"/>
  <c r="J315" i="15"/>
  <c r="K315" i="15"/>
  <c r="L315" i="15"/>
  <c r="J316" i="15"/>
  <c r="K316" i="15"/>
  <c r="L316" i="15"/>
  <c r="J317" i="15"/>
  <c r="K317" i="15"/>
  <c r="L317" i="15" s="1"/>
  <c r="J318" i="15"/>
  <c r="K318" i="15"/>
  <c r="L318" i="15" s="1"/>
  <c r="J319" i="15"/>
  <c r="K319" i="15"/>
  <c r="L319" i="15" s="1"/>
  <c r="J320" i="15"/>
  <c r="K320" i="15"/>
  <c r="L320" i="15"/>
  <c r="J321" i="15"/>
  <c r="K321" i="15"/>
  <c r="L321" i="15" s="1"/>
  <c r="J322" i="15"/>
  <c r="K322" i="15"/>
  <c r="L322" i="15" s="1"/>
  <c r="J323" i="15"/>
  <c r="K323" i="15"/>
  <c r="L323" i="15"/>
  <c r="J324" i="15"/>
  <c r="K324" i="15"/>
  <c r="L324" i="15"/>
  <c r="J325" i="15"/>
  <c r="K325" i="15"/>
  <c r="L325" i="15" s="1"/>
  <c r="J326" i="15"/>
  <c r="K326" i="15"/>
  <c r="L326" i="15" s="1"/>
  <c r="J327" i="15"/>
  <c r="K327" i="15"/>
  <c r="L327" i="15" s="1"/>
  <c r="J328" i="15"/>
  <c r="K328" i="15"/>
  <c r="L328" i="15"/>
  <c r="J329" i="15"/>
  <c r="K329" i="15"/>
  <c r="L329" i="15" s="1"/>
  <c r="J330" i="15"/>
  <c r="K330" i="15"/>
  <c r="L330" i="15" s="1"/>
  <c r="J331" i="15"/>
  <c r="K331" i="15"/>
  <c r="L331" i="15"/>
  <c r="J332" i="15"/>
  <c r="K332" i="15"/>
  <c r="L332" i="15"/>
  <c r="J333" i="15"/>
  <c r="K333" i="15"/>
  <c r="L333" i="15" s="1"/>
  <c r="J334" i="15"/>
  <c r="K334" i="15"/>
  <c r="L334" i="15" s="1"/>
  <c r="J335" i="15"/>
  <c r="K335" i="15"/>
  <c r="L335" i="15" s="1"/>
  <c r="J336" i="15"/>
  <c r="K336" i="15"/>
  <c r="L336" i="15"/>
  <c r="J337" i="15"/>
  <c r="K337" i="15"/>
  <c r="L337" i="15" s="1"/>
  <c r="J338" i="15"/>
  <c r="K338" i="15"/>
  <c r="L338" i="15" s="1"/>
  <c r="J339" i="15"/>
  <c r="K339" i="15"/>
  <c r="L339" i="15"/>
  <c r="J340" i="15"/>
  <c r="K340" i="15"/>
  <c r="L340" i="15"/>
  <c r="J341" i="15"/>
  <c r="K341" i="15"/>
  <c r="L341" i="15" s="1"/>
  <c r="J342" i="15"/>
  <c r="K342" i="15"/>
  <c r="L342" i="15" s="1"/>
  <c r="J343" i="15"/>
  <c r="K343" i="15"/>
  <c r="L343" i="15" s="1"/>
  <c r="J344" i="15"/>
  <c r="K344" i="15"/>
  <c r="L344" i="15"/>
  <c r="J345" i="15"/>
  <c r="K345" i="15"/>
  <c r="L345" i="15" s="1"/>
  <c r="J346" i="15"/>
  <c r="K346" i="15"/>
  <c r="L346" i="15" s="1"/>
  <c r="J347" i="15"/>
  <c r="K347" i="15"/>
  <c r="L347" i="15"/>
  <c r="J348" i="15"/>
  <c r="K348" i="15"/>
  <c r="L348" i="15"/>
  <c r="J349" i="15"/>
  <c r="K349" i="15"/>
  <c r="L349" i="15" s="1"/>
  <c r="J350" i="15"/>
  <c r="K350" i="15"/>
  <c r="L350" i="15" s="1"/>
  <c r="J351" i="15"/>
  <c r="K351" i="15"/>
  <c r="L351" i="15" s="1"/>
  <c r="J352" i="15"/>
  <c r="K352" i="15"/>
  <c r="L352" i="15"/>
  <c r="J353" i="15"/>
  <c r="K353" i="15"/>
  <c r="L353" i="15" s="1"/>
  <c r="J354" i="15"/>
  <c r="K354" i="15"/>
  <c r="L354" i="15" s="1"/>
  <c r="J355" i="15"/>
  <c r="K355" i="15"/>
  <c r="L355" i="15"/>
  <c r="J356" i="15"/>
  <c r="K356" i="15"/>
  <c r="L356" i="15"/>
  <c r="J357" i="15"/>
  <c r="K357" i="15"/>
  <c r="L357" i="15" s="1"/>
  <c r="J358" i="15"/>
  <c r="K358" i="15"/>
  <c r="L358" i="15" s="1"/>
  <c r="J359" i="15"/>
  <c r="K359" i="15"/>
  <c r="L359" i="15" s="1"/>
  <c r="J360" i="15"/>
  <c r="K360" i="15"/>
  <c r="L360" i="15"/>
  <c r="J361" i="15"/>
  <c r="K361" i="15"/>
  <c r="L361" i="15" s="1"/>
  <c r="J362" i="15"/>
  <c r="K362" i="15"/>
  <c r="L362" i="15" s="1"/>
  <c r="J363" i="15"/>
  <c r="K363" i="15"/>
  <c r="L363" i="15"/>
  <c r="J364" i="15"/>
  <c r="K364" i="15"/>
  <c r="L364" i="15"/>
  <c r="J365" i="15"/>
  <c r="K365" i="15"/>
  <c r="L365" i="15" s="1"/>
  <c r="J366" i="15"/>
  <c r="K366" i="15"/>
  <c r="L366" i="15" s="1"/>
  <c r="J367" i="15"/>
  <c r="K367" i="15"/>
  <c r="L367" i="15" s="1"/>
  <c r="J368" i="15"/>
  <c r="K368" i="15"/>
  <c r="L368" i="15"/>
  <c r="J369" i="15"/>
  <c r="K369" i="15"/>
  <c r="L369" i="15" s="1"/>
  <c r="J370" i="15"/>
  <c r="K370" i="15"/>
  <c r="L370" i="15" s="1"/>
  <c r="J371" i="15"/>
  <c r="K371" i="15"/>
  <c r="L371" i="15"/>
  <c r="J372" i="15"/>
  <c r="K372" i="15"/>
  <c r="L372" i="15"/>
  <c r="J373" i="15"/>
  <c r="K373" i="15"/>
  <c r="L373" i="15" s="1"/>
  <c r="J374" i="15"/>
  <c r="K374" i="15"/>
  <c r="L374" i="15" s="1"/>
  <c r="J375" i="15"/>
  <c r="K375" i="15"/>
  <c r="L375" i="15" s="1"/>
  <c r="J376" i="15"/>
  <c r="K376" i="15"/>
  <c r="L376" i="15"/>
  <c r="J377" i="15"/>
  <c r="K377" i="15"/>
  <c r="L377" i="15" s="1"/>
  <c r="J378" i="15"/>
  <c r="K378" i="15"/>
  <c r="L378" i="15" s="1"/>
  <c r="J379" i="15"/>
  <c r="K379" i="15"/>
  <c r="L379" i="15"/>
  <c r="J380" i="15"/>
  <c r="K380" i="15"/>
  <c r="L380" i="15"/>
  <c r="J381" i="15"/>
  <c r="K381" i="15"/>
  <c r="L381" i="15" s="1"/>
  <c r="J382" i="15"/>
  <c r="K382" i="15"/>
  <c r="L382" i="15" s="1"/>
  <c r="J383" i="15"/>
  <c r="K383" i="15"/>
  <c r="L383" i="15" s="1"/>
  <c r="J384" i="15"/>
  <c r="K384" i="15"/>
  <c r="L384" i="15"/>
  <c r="J385" i="15"/>
  <c r="K385" i="15"/>
  <c r="L385" i="15" s="1"/>
  <c r="J386" i="15"/>
  <c r="K386" i="15"/>
  <c r="L386" i="15" s="1"/>
  <c r="J387" i="15"/>
  <c r="K387" i="15"/>
  <c r="L387" i="15"/>
  <c r="J388" i="15"/>
  <c r="K388" i="15"/>
  <c r="L388" i="15"/>
  <c r="J389" i="15"/>
  <c r="K389" i="15"/>
  <c r="L389" i="15" s="1"/>
  <c r="J390" i="15"/>
  <c r="K390" i="15"/>
  <c r="L390" i="15" s="1"/>
  <c r="J391" i="15"/>
  <c r="K391" i="15"/>
  <c r="L391" i="15" s="1"/>
  <c r="J392" i="15"/>
  <c r="K392" i="15"/>
  <c r="L392" i="15"/>
  <c r="J393" i="15"/>
  <c r="K393" i="15"/>
  <c r="L393" i="15" s="1"/>
  <c r="J394" i="15"/>
  <c r="K394" i="15"/>
  <c r="L394" i="15" s="1"/>
  <c r="J395" i="15"/>
  <c r="K395" i="15"/>
  <c r="L395" i="15"/>
  <c r="J396" i="15"/>
  <c r="K396" i="15"/>
  <c r="L396" i="15"/>
  <c r="J397" i="15"/>
  <c r="K397" i="15"/>
  <c r="L397" i="15" s="1"/>
  <c r="J398" i="15"/>
  <c r="K398" i="15"/>
  <c r="L398" i="15" s="1"/>
  <c r="J399" i="15"/>
  <c r="K399" i="15"/>
  <c r="L399" i="15" s="1"/>
  <c r="J400" i="15"/>
  <c r="K400" i="15"/>
  <c r="L400" i="15"/>
  <c r="J401" i="15"/>
  <c r="K401" i="15"/>
  <c r="L401" i="15" s="1"/>
  <c r="J402" i="15"/>
  <c r="K402" i="15"/>
  <c r="L402" i="15" s="1"/>
  <c r="J403" i="15"/>
  <c r="K403" i="15"/>
  <c r="L403" i="15" s="1"/>
  <c r="J404" i="15"/>
  <c r="K404" i="15"/>
  <c r="L404" i="15"/>
  <c r="J405" i="15"/>
  <c r="K405" i="15"/>
  <c r="L405" i="15" s="1"/>
  <c r="J406" i="15"/>
  <c r="K406" i="15"/>
  <c r="L406" i="15" s="1"/>
  <c r="J407" i="15"/>
  <c r="K407" i="15"/>
  <c r="L407" i="15"/>
  <c r="J408" i="15"/>
  <c r="K408" i="15"/>
  <c r="L408" i="15"/>
  <c r="J409" i="15"/>
  <c r="K409" i="15"/>
  <c r="L409" i="15" s="1"/>
  <c r="J410" i="15"/>
  <c r="K410" i="15"/>
  <c r="L410" i="15"/>
  <c r="J411" i="15"/>
  <c r="K411" i="15"/>
  <c r="L411" i="15"/>
  <c r="J412" i="15"/>
  <c r="K412" i="15"/>
  <c r="L412" i="15"/>
  <c r="J413" i="15"/>
  <c r="K413" i="15"/>
  <c r="L413" i="15" s="1"/>
  <c r="J414" i="15"/>
  <c r="K414" i="15"/>
  <c r="L414" i="15"/>
  <c r="J415" i="15"/>
  <c r="K415" i="15"/>
  <c r="L415" i="15" s="1"/>
  <c r="J416" i="15"/>
  <c r="K416" i="15"/>
  <c r="L416" i="15"/>
  <c r="J417" i="15"/>
  <c r="K417" i="15"/>
  <c r="L417" i="15" s="1"/>
  <c r="J418" i="15"/>
  <c r="K418" i="15"/>
  <c r="L418" i="15" s="1"/>
  <c r="J419" i="15"/>
  <c r="K419" i="15"/>
  <c r="L419" i="15" s="1"/>
  <c r="J420" i="15"/>
  <c r="K420" i="15"/>
  <c r="L420" i="15"/>
  <c r="J421" i="15"/>
  <c r="K421" i="15"/>
  <c r="L421" i="15" s="1"/>
  <c r="J422" i="15"/>
  <c r="K422" i="15"/>
  <c r="L422" i="15" s="1"/>
  <c r="J423" i="15"/>
  <c r="K423" i="15"/>
  <c r="L423" i="15"/>
  <c r="J424" i="15"/>
  <c r="K424" i="15"/>
  <c r="L424" i="15"/>
  <c r="J425" i="15"/>
  <c r="K425" i="15"/>
  <c r="L425" i="15" s="1"/>
  <c r="J426" i="15"/>
  <c r="K426" i="15"/>
  <c r="L426" i="15"/>
  <c r="J427" i="15"/>
  <c r="K427" i="15"/>
  <c r="L427" i="15"/>
  <c r="J428" i="15"/>
  <c r="K428" i="15"/>
  <c r="L428" i="15"/>
  <c r="J429" i="15"/>
  <c r="K429" i="15"/>
  <c r="L429" i="15" s="1"/>
  <c r="J430" i="15"/>
  <c r="K430" i="15"/>
  <c r="L430" i="15"/>
  <c r="J431" i="15"/>
  <c r="K431" i="15"/>
  <c r="L431" i="15" s="1"/>
  <c r="J432" i="15"/>
  <c r="K432" i="15"/>
  <c r="L432" i="15" s="1"/>
  <c r="J433" i="15"/>
  <c r="K433" i="15"/>
  <c r="L433" i="15"/>
  <c r="J434" i="15"/>
  <c r="K434" i="15"/>
  <c r="L434" i="15"/>
  <c r="J435" i="15"/>
  <c r="K435" i="15"/>
  <c r="L435" i="15" s="1"/>
  <c r="J436" i="15"/>
  <c r="K436" i="15"/>
  <c r="L436" i="15" s="1"/>
  <c r="J437" i="15"/>
  <c r="K437" i="15"/>
  <c r="L437" i="15"/>
  <c r="J438" i="15"/>
  <c r="K438" i="15"/>
  <c r="L438" i="15"/>
  <c r="J439" i="15"/>
  <c r="K439" i="15"/>
  <c r="L439" i="15" s="1"/>
  <c r="J440" i="15"/>
  <c r="K440" i="15"/>
  <c r="L440" i="15" s="1"/>
  <c r="J441" i="15"/>
  <c r="K441" i="15"/>
  <c r="L441" i="15"/>
  <c r="J442" i="15"/>
  <c r="K442" i="15"/>
  <c r="L442" i="15"/>
  <c r="J443" i="15"/>
  <c r="K443" i="15"/>
  <c r="L443" i="15" s="1"/>
  <c r="J444" i="15"/>
  <c r="K444" i="15"/>
  <c r="L444" i="15" s="1"/>
  <c r="J445" i="15"/>
  <c r="K445" i="15"/>
  <c r="L445" i="15"/>
  <c r="J446" i="15"/>
  <c r="K446" i="15"/>
  <c r="L446" i="15"/>
  <c r="J447" i="15"/>
  <c r="K447" i="15"/>
  <c r="L447" i="15" s="1"/>
  <c r="J448" i="15"/>
  <c r="K448" i="15"/>
  <c r="L448" i="15" s="1"/>
  <c r="J449" i="15"/>
  <c r="K449" i="15"/>
  <c r="L449" i="15"/>
  <c r="J450" i="15"/>
  <c r="K450" i="15"/>
  <c r="L450" i="15"/>
  <c r="J451" i="15"/>
  <c r="K451" i="15"/>
  <c r="L451" i="15" s="1"/>
  <c r="J452" i="15"/>
  <c r="K452" i="15"/>
  <c r="L452" i="15" s="1"/>
  <c r="J453" i="15"/>
  <c r="K453" i="15"/>
  <c r="L453" i="15"/>
  <c r="J454" i="15"/>
  <c r="K454" i="15"/>
  <c r="L454" i="15"/>
  <c r="J455" i="15"/>
  <c r="K455" i="15"/>
  <c r="L455" i="15" s="1"/>
  <c r="J456" i="15"/>
  <c r="K456" i="15"/>
  <c r="L456" i="15" s="1"/>
  <c r="J457" i="15"/>
  <c r="K457" i="15"/>
  <c r="L457" i="15"/>
  <c r="J458" i="15"/>
  <c r="K458" i="15"/>
  <c r="L458" i="15"/>
  <c r="J459" i="15"/>
  <c r="K459" i="15"/>
  <c r="L459" i="15" s="1"/>
  <c r="J460" i="15"/>
  <c r="K460" i="15"/>
  <c r="L460" i="15" s="1"/>
  <c r="J461" i="15"/>
  <c r="K461" i="15"/>
  <c r="L461" i="15"/>
  <c r="J462" i="15"/>
  <c r="K462" i="15"/>
  <c r="L462" i="15"/>
  <c r="J463" i="15"/>
  <c r="K463" i="15"/>
  <c r="L463" i="15" s="1"/>
  <c r="J464" i="15"/>
  <c r="K464" i="15"/>
  <c r="L464" i="15" s="1"/>
  <c r="J465" i="15"/>
  <c r="K465" i="15"/>
  <c r="L465" i="15"/>
  <c r="J466" i="15"/>
  <c r="K466" i="15"/>
  <c r="L466" i="15"/>
  <c r="J467" i="15"/>
  <c r="K467" i="15"/>
  <c r="L467" i="15" s="1"/>
  <c r="J468" i="15"/>
  <c r="K468" i="15"/>
  <c r="L468" i="15" s="1"/>
  <c r="J469" i="15"/>
  <c r="K469" i="15"/>
  <c r="L469" i="15"/>
  <c r="J470" i="15"/>
  <c r="K470" i="15"/>
  <c r="L470" i="15"/>
  <c r="J471" i="15"/>
  <c r="K471" i="15"/>
  <c r="L471" i="15" s="1"/>
  <c r="J472" i="15"/>
  <c r="K472" i="15"/>
  <c r="L472" i="15" s="1"/>
  <c r="J473" i="15"/>
  <c r="K473" i="15"/>
  <c r="L473" i="15"/>
  <c r="J474" i="15"/>
  <c r="K474" i="15"/>
  <c r="L474" i="15"/>
  <c r="J475" i="15"/>
  <c r="K475" i="15"/>
  <c r="L475" i="15" s="1"/>
  <c r="J476" i="15"/>
  <c r="K476" i="15"/>
  <c r="L476" i="15" s="1"/>
  <c r="J477" i="15"/>
  <c r="K477" i="15"/>
  <c r="L477" i="15"/>
  <c r="J478" i="15"/>
  <c r="K478" i="15"/>
  <c r="L478" i="15"/>
  <c r="J479" i="15"/>
  <c r="K479" i="15"/>
  <c r="L479" i="15" s="1"/>
  <c r="J480" i="15"/>
  <c r="K480" i="15"/>
  <c r="L480" i="15" s="1"/>
  <c r="J481" i="15"/>
  <c r="K481" i="15"/>
  <c r="L481" i="15"/>
  <c r="J482" i="15"/>
  <c r="K482" i="15"/>
  <c r="L482" i="15"/>
  <c r="J483" i="15"/>
  <c r="K483" i="15"/>
  <c r="L483" i="15" s="1"/>
  <c r="J484" i="15"/>
  <c r="K484" i="15"/>
  <c r="L484" i="15" s="1"/>
  <c r="J485" i="15"/>
  <c r="K485" i="15"/>
  <c r="L485" i="15"/>
  <c r="J486" i="15"/>
  <c r="K486" i="15"/>
  <c r="L486" i="15"/>
  <c r="J487" i="15"/>
  <c r="K487" i="15"/>
  <c r="L487" i="15" s="1"/>
  <c r="J488" i="15"/>
  <c r="K488" i="15"/>
  <c r="L488" i="15" s="1"/>
  <c r="J489" i="15"/>
  <c r="K489" i="15"/>
  <c r="L489" i="15"/>
  <c r="J490" i="15"/>
  <c r="K490" i="15"/>
  <c r="L490" i="15"/>
  <c r="J491" i="15"/>
  <c r="K491" i="15"/>
  <c r="L491" i="15" s="1"/>
  <c r="J492" i="15"/>
  <c r="K492" i="15"/>
  <c r="L492" i="15" s="1"/>
  <c r="J493" i="15"/>
  <c r="K493" i="15"/>
  <c r="L493" i="15"/>
  <c r="J494" i="15"/>
  <c r="K494" i="15"/>
  <c r="L494" i="15"/>
  <c r="J495" i="15"/>
  <c r="K495" i="15"/>
  <c r="L495" i="15" s="1"/>
  <c r="J496" i="15"/>
  <c r="K496" i="15"/>
  <c r="L496" i="15" s="1"/>
  <c r="J497" i="15"/>
  <c r="K497" i="15"/>
  <c r="L497" i="15"/>
  <c r="J498" i="15"/>
  <c r="K498" i="15"/>
  <c r="L498" i="15"/>
  <c r="J499" i="15"/>
  <c r="K499" i="15"/>
  <c r="L499" i="15" s="1"/>
  <c r="J500" i="15"/>
  <c r="K500" i="15"/>
  <c r="L500" i="15" s="1"/>
  <c r="C14" i="14"/>
  <c r="F14" i="14"/>
  <c r="H14" i="14"/>
  <c r="L14" i="14"/>
  <c r="R14" i="14"/>
  <c r="R15" i="14"/>
  <c r="S15" i="14" s="1"/>
  <c r="W15" i="14" s="1"/>
  <c r="C16" i="14"/>
  <c r="F16" i="14"/>
  <c r="H16" i="14"/>
  <c r="L16" i="14"/>
  <c r="R16" i="14"/>
  <c r="C17" i="14"/>
  <c r="F17" i="14"/>
  <c r="H17" i="14"/>
  <c r="P17" i="14" s="1"/>
  <c r="L17" i="14"/>
  <c r="N17" i="14" s="1"/>
  <c r="S17" i="14" s="1"/>
  <c r="R17" i="14"/>
  <c r="T17" i="14"/>
  <c r="C18" i="14"/>
  <c r="F18" i="14"/>
  <c r="H18" i="14"/>
  <c r="L18" i="14"/>
  <c r="R18" i="14"/>
  <c r="C19" i="14"/>
  <c r="F19" i="14"/>
  <c r="H19" i="14"/>
  <c r="L19" i="14"/>
  <c r="R19" i="14"/>
  <c r="C20" i="14"/>
  <c r="F20" i="14"/>
  <c r="H20" i="14"/>
  <c r="L20" i="14"/>
  <c r="R20" i="14"/>
  <c r="C21" i="14"/>
  <c r="F21" i="14"/>
  <c r="H21" i="14"/>
  <c r="P21" i="14" s="1"/>
  <c r="L21" i="14"/>
  <c r="N21" i="14" s="1"/>
  <c r="S21" i="14" s="1"/>
  <c r="R21" i="14"/>
  <c r="T21" i="14"/>
  <c r="C22" i="14"/>
  <c r="F22" i="14"/>
  <c r="H22" i="14"/>
  <c r="L22" i="14"/>
  <c r="R22" i="14"/>
  <c r="C23" i="14"/>
  <c r="F23" i="14"/>
  <c r="H23" i="14"/>
  <c r="L23" i="14"/>
  <c r="R23" i="14"/>
  <c r="C24" i="14"/>
  <c r="F24" i="14"/>
  <c r="H24" i="14"/>
  <c r="L24" i="14"/>
  <c r="R24" i="14"/>
  <c r="C25" i="14"/>
  <c r="F25" i="14"/>
  <c r="H25" i="14"/>
  <c r="P25" i="14" s="1"/>
  <c r="L25" i="14"/>
  <c r="N25" i="14" s="1"/>
  <c r="S25" i="14" s="1"/>
  <c r="R25" i="14"/>
  <c r="T25" i="14"/>
  <c r="C26" i="14"/>
  <c r="F26" i="14"/>
  <c r="H26" i="14"/>
  <c r="L26" i="14"/>
  <c r="R26" i="14"/>
  <c r="C27" i="14"/>
  <c r="F27" i="14"/>
  <c r="H27" i="14"/>
  <c r="L27" i="14"/>
  <c r="R27" i="14"/>
  <c r="C28" i="14"/>
  <c r="F28" i="14"/>
  <c r="H28" i="14"/>
  <c r="L28" i="14"/>
  <c r="R28" i="14"/>
  <c r="C29" i="14"/>
  <c r="F29" i="14"/>
  <c r="H29" i="14"/>
  <c r="P29" i="14" s="1"/>
  <c r="L29" i="14"/>
  <c r="N29" i="14" s="1"/>
  <c r="S29" i="14" s="1"/>
  <c r="R29" i="14"/>
  <c r="T29" i="14"/>
  <c r="C30" i="14"/>
  <c r="F30" i="14"/>
  <c r="H30" i="14"/>
  <c r="L30" i="14"/>
  <c r="R30" i="14"/>
  <c r="C31" i="14"/>
  <c r="F31" i="14"/>
  <c r="H31" i="14"/>
  <c r="P31" i="14" s="1"/>
  <c r="L31" i="14"/>
  <c r="N31" i="14" s="1"/>
  <c r="S31" i="14" s="1"/>
  <c r="R31" i="14"/>
  <c r="T31" i="14"/>
  <c r="C32" i="14"/>
  <c r="F32" i="14"/>
  <c r="H32" i="14"/>
  <c r="L32" i="14"/>
  <c r="R32" i="14"/>
  <c r="C33" i="14"/>
  <c r="F33" i="14"/>
  <c r="H33" i="14"/>
  <c r="P33" i="14" s="1"/>
  <c r="L33" i="14"/>
  <c r="N33" i="14" s="1"/>
  <c r="S33" i="14" s="1"/>
  <c r="R33" i="14"/>
  <c r="T33" i="14"/>
  <c r="C34" i="14"/>
  <c r="F34" i="14"/>
  <c r="H34" i="14"/>
  <c r="L34" i="14"/>
  <c r="R34" i="14"/>
  <c r="C35" i="14"/>
  <c r="F35" i="14"/>
  <c r="H35" i="14"/>
  <c r="L35" i="14"/>
  <c r="R35" i="14"/>
  <c r="C36" i="14"/>
  <c r="F36" i="14"/>
  <c r="H36" i="14"/>
  <c r="L36" i="14"/>
  <c r="R36" i="14"/>
  <c r="C37" i="14"/>
  <c r="F37" i="14"/>
  <c r="H37" i="14"/>
  <c r="P37" i="14" s="1"/>
  <c r="L37" i="14"/>
  <c r="N37" i="14" s="1"/>
  <c r="S37" i="14" s="1"/>
  <c r="R37" i="14"/>
  <c r="T37" i="14"/>
  <c r="C38" i="14"/>
  <c r="F38" i="14"/>
  <c r="H38" i="14"/>
  <c r="L38" i="14"/>
  <c r="R38" i="14"/>
  <c r="C39" i="14"/>
  <c r="F39" i="14"/>
  <c r="H39" i="14"/>
  <c r="L39" i="14"/>
  <c r="R39" i="14"/>
  <c r="C40" i="14"/>
  <c r="F40" i="14"/>
  <c r="H40" i="14"/>
  <c r="L40" i="14"/>
  <c r="R40" i="14"/>
  <c r="C41" i="14"/>
  <c r="F41" i="14"/>
  <c r="H41" i="14"/>
  <c r="P41" i="14" s="1"/>
  <c r="L41" i="14"/>
  <c r="N41" i="14" s="1"/>
  <c r="S41" i="14" s="1"/>
  <c r="R41" i="14"/>
  <c r="T41" i="14"/>
  <c r="C42" i="14"/>
  <c r="F42" i="14"/>
  <c r="H42" i="14"/>
  <c r="L42" i="14"/>
  <c r="R42" i="14"/>
  <c r="C43" i="14"/>
  <c r="F43" i="14"/>
  <c r="H43" i="14"/>
  <c r="P43" i="14" s="1"/>
  <c r="L43" i="14"/>
  <c r="N43" i="14" s="1"/>
  <c r="S43" i="14" s="1"/>
  <c r="R43" i="14"/>
  <c r="T43" i="14"/>
  <c r="C44" i="14"/>
  <c r="F44" i="14"/>
  <c r="H44" i="14"/>
  <c r="L44" i="14"/>
  <c r="R44" i="14"/>
  <c r="C45" i="14"/>
  <c r="F45" i="14"/>
  <c r="H45" i="14"/>
  <c r="P45" i="14" s="1"/>
  <c r="L45" i="14"/>
  <c r="N45" i="14" s="1"/>
  <c r="S45" i="14" s="1"/>
  <c r="R45" i="14"/>
  <c r="T45" i="14"/>
  <c r="C46" i="14"/>
  <c r="F46" i="14"/>
  <c r="H46" i="14"/>
  <c r="L46" i="14"/>
  <c r="R46" i="14"/>
  <c r="C47" i="14"/>
  <c r="F47" i="14"/>
  <c r="H47" i="14"/>
  <c r="P47" i="14" s="1"/>
  <c r="L47" i="14"/>
  <c r="N47" i="14" s="1"/>
  <c r="S47" i="14" s="1"/>
  <c r="R47" i="14"/>
  <c r="T47" i="14"/>
  <c r="C48" i="14"/>
  <c r="F48" i="14"/>
  <c r="H48" i="14"/>
  <c r="L48" i="14"/>
  <c r="P48" i="14"/>
  <c r="R48" i="14"/>
  <c r="C49" i="14"/>
  <c r="F49" i="14"/>
  <c r="H49" i="14"/>
  <c r="L49" i="14"/>
  <c r="R49" i="14"/>
  <c r="C50" i="14"/>
  <c r="F50" i="14"/>
  <c r="H50" i="14"/>
  <c r="L50" i="14"/>
  <c r="W50" i="14"/>
  <c r="X50" i="14" s="1"/>
  <c r="N50" i="14"/>
  <c r="P50" i="14"/>
  <c r="R50" i="14"/>
  <c r="S50" i="14"/>
  <c r="T50" i="14" s="1"/>
  <c r="C51" i="14"/>
  <c r="F51" i="14"/>
  <c r="H51" i="14"/>
  <c r="L51" i="14"/>
  <c r="R51" i="14"/>
  <c r="C52" i="14"/>
  <c r="F52" i="14"/>
  <c r="H52" i="14"/>
  <c r="L52" i="14"/>
  <c r="R52" i="14"/>
  <c r="C53" i="14"/>
  <c r="F53" i="14"/>
  <c r="H53" i="14"/>
  <c r="L53" i="14"/>
  <c r="N53" i="14" s="1"/>
  <c r="P53" i="14"/>
  <c r="R53" i="14"/>
  <c r="C54" i="14"/>
  <c r="F54" i="14"/>
  <c r="H54" i="14"/>
  <c r="L54" i="14"/>
  <c r="N54" i="14"/>
  <c r="P54" i="14"/>
  <c r="R54" i="14"/>
  <c r="S54" i="14" s="1"/>
  <c r="T54" i="14" s="1"/>
  <c r="C55" i="14"/>
  <c r="F55" i="14"/>
  <c r="H55" i="14"/>
  <c r="P55" i="14" s="1"/>
  <c r="L55" i="14"/>
  <c r="N55" i="14"/>
  <c r="R55" i="14"/>
  <c r="S55" i="14"/>
  <c r="T55" i="14" s="1"/>
  <c r="C56" i="14"/>
  <c r="F56" i="14"/>
  <c r="H56" i="14"/>
  <c r="L56" i="14"/>
  <c r="P56" i="14"/>
  <c r="R56" i="14"/>
  <c r="C57" i="14"/>
  <c r="F57" i="14"/>
  <c r="H57" i="14"/>
  <c r="L57" i="14"/>
  <c r="R57" i="14"/>
  <c r="C58" i="14"/>
  <c r="F58" i="14"/>
  <c r="H58" i="14"/>
  <c r="L58" i="14"/>
  <c r="N58" i="14"/>
  <c r="P58" i="14"/>
  <c r="R58" i="14"/>
  <c r="S58" i="14"/>
  <c r="T58" i="14" s="1"/>
  <c r="C59" i="14"/>
  <c r="F59" i="14"/>
  <c r="H59" i="14"/>
  <c r="L59" i="14"/>
  <c r="R59" i="14"/>
  <c r="C60" i="14"/>
  <c r="F60" i="14"/>
  <c r="H60" i="14"/>
  <c r="L60" i="14"/>
  <c r="R60" i="14"/>
  <c r="C61" i="14"/>
  <c r="F61" i="14"/>
  <c r="H61" i="14"/>
  <c r="L61" i="14"/>
  <c r="N61" i="14" s="1"/>
  <c r="P61" i="14"/>
  <c r="R61" i="14"/>
  <c r="C62" i="14"/>
  <c r="F62" i="14"/>
  <c r="H62" i="14"/>
  <c r="L62" i="14"/>
  <c r="N62" i="14"/>
  <c r="P62" i="14"/>
  <c r="R62" i="14"/>
  <c r="S62" i="14" s="1"/>
  <c r="T62" i="14" s="1"/>
  <c r="C63" i="14"/>
  <c r="F63" i="14"/>
  <c r="H63" i="14"/>
  <c r="P63" i="14" s="1"/>
  <c r="L63" i="14"/>
  <c r="N63" i="14"/>
  <c r="R63" i="14"/>
  <c r="S63" i="14"/>
  <c r="T63" i="14" s="1"/>
  <c r="C64" i="14"/>
  <c r="F64" i="14"/>
  <c r="H64" i="14"/>
  <c r="L64" i="14"/>
  <c r="P64" i="14"/>
  <c r="R64" i="14"/>
  <c r="C65" i="14"/>
  <c r="F65" i="14"/>
  <c r="H65" i="14"/>
  <c r="L65" i="14"/>
  <c r="N65" i="14" s="1"/>
  <c r="P65" i="14"/>
  <c r="R65" i="14"/>
  <c r="C66" i="14"/>
  <c r="F66" i="14"/>
  <c r="H66" i="14"/>
  <c r="L66" i="14"/>
  <c r="N66" i="14"/>
  <c r="P66" i="14"/>
  <c r="R66" i="14"/>
  <c r="S66" i="14"/>
  <c r="T66" i="14" s="1"/>
  <c r="C67" i="14"/>
  <c r="F67" i="14"/>
  <c r="H67" i="14"/>
  <c r="L67" i="14"/>
  <c r="R67" i="14"/>
  <c r="C68" i="14"/>
  <c r="F68" i="14"/>
  <c r="H68" i="14"/>
  <c r="P68" i="14" s="1"/>
  <c r="L68" i="14"/>
  <c r="R68" i="14"/>
  <c r="C69" i="14"/>
  <c r="F69" i="14"/>
  <c r="H69" i="14"/>
  <c r="L69" i="14"/>
  <c r="P69" i="14"/>
  <c r="R69" i="14"/>
  <c r="C70" i="14"/>
  <c r="F70" i="14"/>
  <c r="H70" i="14"/>
  <c r="L70" i="14"/>
  <c r="N70" i="14"/>
  <c r="P70" i="14"/>
  <c r="R70" i="14"/>
  <c r="S70" i="14"/>
  <c r="T70" i="14" s="1"/>
  <c r="C71" i="14"/>
  <c r="F71" i="14"/>
  <c r="H71" i="14"/>
  <c r="P71" i="14" s="1"/>
  <c r="L71" i="14"/>
  <c r="N71" i="14"/>
  <c r="S71" i="14" s="1"/>
  <c r="T71" i="14" s="1"/>
  <c r="R71" i="14"/>
  <c r="C72" i="14"/>
  <c r="F72" i="14"/>
  <c r="H72" i="14"/>
  <c r="L72" i="14"/>
  <c r="P72" i="14" s="1"/>
  <c r="N72" i="14"/>
  <c r="S72" i="14" s="1"/>
  <c r="T72" i="14" s="1"/>
  <c r="R72" i="14"/>
  <c r="C73" i="14"/>
  <c r="F73" i="14"/>
  <c r="H73" i="14"/>
  <c r="L73" i="14"/>
  <c r="P73" i="14"/>
  <c r="R73" i="14"/>
  <c r="C74" i="14"/>
  <c r="F74" i="14"/>
  <c r="H74" i="14"/>
  <c r="L74" i="14"/>
  <c r="N74" i="14" s="1"/>
  <c r="P74" i="14"/>
  <c r="S74" i="14" s="1"/>
  <c r="T74" i="14" s="1"/>
  <c r="R74" i="14"/>
  <c r="C75" i="14"/>
  <c r="F75" i="14"/>
  <c r="H75" i="14"/>
  <c r="L75" i="14"/>
  <c r="R75" i="14"/>
  <c r="C76" i="14"/>
  <c r="F76" i="14"/>
  <c r="H76" i="14"/>
  <c r="L76" i="14"/>
  <c r="P76" i="14"/>
  <c r="R76" i="14"/>
  <c r="C77" i="14"/>
  <c r="F77" i="14"/>
  <c r="H77" i="14"/>
  <c r="L77" i="14"/>
  <c r="W77" i="14"/>
  <c r="X77" i="14" s="1"/>
  <c r="P77" i="14"/>
  <c r="R77" i="14"/>
  <c r="C78" i="14"/>
  <c r="F78" i="14"/>
  <c r="H78" i="14"/>
  <c r="L78" i="14"/>
  <c r="N78" i="14"/>
  <c r="P78" i="14"/>
  <c r="R78" i="14"/>
  <c r="S78" i="14"/>
  <c r="T78" i="14" s="1"/>
  <c r="C79" i="14"/>
  <c r="F79" i="14"/>
  <c r="H79" i="14"/>
  <c r="P79" i="14" s="1"/>
  <c r="L79" i="14"/>
  <c r="N79" i="14"/>
  <c r="S79" i="14" s="1"/>
  <c r="T79" i="14" s="1"/>
  <c r="R79" i="14"/>
  <c r="C80" i="14"/>
  <c r="F80" i="14"/>
  <c r="H80" i="14"/>
  <c r="L80" i="14"/>
  <c r="N80" i="14"/>
  <c r="P80" i="14"/>
  <c r="R80" i="14"/>
  <c r="S80" i="14"/>
  <c r="T80" i="14" s="1"/>
  <c r="C81" i="14"/>
  <c r="F81" i="14"/>
  <c r="H81" i="14"/>
  <c r="P81" i="14" s="1"/>
  <c r="L81" i="14"/>
  <c r="N81" i="14"/>
  <c r="R81" i="14"/>
  <c r="S81" i="14"/>
  <c r="T81" i="14" s="1"/>
  <c r="C82" i="14"/>
  <c r="F82" i="14"/>
  <c r="H82" i="14"/>
  <c r="L82" i="14"/>
  <c r="P82" i="14" s="1"/>
  <c r="N82" i="14"/>
  <c r="S82" i="14" s="1"/>
  <c r="T82" i="14" s="1"/>
  <c r="R82" i="14"/>
  <c r="C83" i="14"/>
  <c r="F83" i="14"/>
  <c r="H83" i="14"/>
  <c r="L83" i="14"/>
  <c r="R83" i="14"/>
  <c r="C84" i="14"/>
  <c r="F84" i="14"/>
  <c r="H84" i="14"/>
  <c r="L84" i="14"/>
  <c r="N84" i="14" s="1"/>
  <c r="P84" i="14"/>
  <c r="R84" i="14"/>
  <c r="C85" i="14"/>
  <c r="F85" i="14"/>
  <c r="H85" i="14"/>
  <c r="L85" i="14"/>
  <c r="R85" i="14"/>
  <c r="C86" i="14"/>
  <c r="F86" i="14"/>
  <c r="H86" i="14"/>
  <c r="P86" i="14" s="1"/>
  <c r="L86" i="14"/>
  <c r="R86" i="14"/>
  <c r="C87" i="14"/>
  <c r="F87" i="14"/>
  <c r="H87" i="14"/>
  <c r="L87" i="14"/>
  <c r="P87" i="14"/>
  <c r="R87" i="14"/>
  <c r="C88" i="14"/>
  <c r="F88" i="14"/>
  <c r="H88" i="14"/>
  <c r="L88" i="14"/>
  <c r="N88" i="14"/>
  <c r="P88" i="14"/>
  <c r="R88" i="14"/>
  <c r="S88" i="14"/>
  <c r="T88" i="14" s="1"/>
  <c r="C89" i="14"/>
  <c r="F89" i="14"/>
  <c r="H89" i="14"/>
  <c r="P89" i="14" s="1"/>
  <c r="L89" i="14"/>
  <c r="N89" i="14"/>
  <c r="S89" i="14" s="1"/>
  <c r="T89" i="14" s="1"/>
  <c r="R89" i="14"/>
  <c r="C90" i="14"/>
  <c r="F90" i="14"/>
  <c r="H90" i="14"/>
  <c r="L90" i="14"/>
  <c r="R90" i="14"/>
  <c r="C91" i="14"/>
  <c r="F91" i="14"/>
  <c r="H91" i="14"/>
  <c r="L91" i="14"/>
  <c r="P91" i="14"/>
  <c r="R91" i="14"/>
  <c r="C92" i="14"/>
  <c r="F92" i="14"/>
  <c r="H92" i="14"/>
  <c r="L92" i="14"/>
  <c r="R92" i="14"/>
  <c r="C93" i="14"/>
  <c r="F93" i="14"/>
  <c r="H93" i="14"/>
  <c r="L93" i="14"/>
  <c r="R93" i="14"/>
  <c r="C94" i="14"/>
  <c r="F94" i="14"/>
  <c r="H94" i="14"/>
  <c r="P94" i="14" s="1"/>
  <c r="L94" i="14"/>
  <c r="R94" i="14"/>
  <c r="C95" i="14"/>
  <c r="F95" i="14"/>
  <c r="H95" i="14"/>
  <c r="L95" i="14"/>
  <c r="P95" i="14"/>
  <c r="R95" i="14"/>
  <c r="C96" i="14"/>
  <c r="F96" i="14"/>
  <c r="H96" i="14"/>
  <c r="L96" i="14"/>
  <c r="N96" i="14"/>
  <c r="P96" i="14"/>
  <c r="R96" i="14"/>
  <c r="S96" i="14"/>
  <c r="T96" i="14" s="1"/>
  <c r="C97" i="14"/>
  <c r="F97" i="14"/>
  <c r="H97" i="14"/>
  <c r="P97" i="14" s="1"/>
  <c r="L97" i="14"/>
  <c r="N97" i="14"/>
  <c r="S97" i="14" s="1"/>
  <c r="T97" i="14" s="1"/>
  <c r="R97" i="14"/>
  <c r="C98" i="14"/>
  <c r="F98" i="14"/>
  <c r="H98" i="14"/>
  <c r="L98" i="14"/>
  <c r="R98" i="14"/>
  <c r="C99" i="14"/>
  <c r="F99" i="14"/>
  <c r="H99" i="14"/>
  <c r="L99" i="14"/>
  <c r="P99" i="14"/>
  <c r="R99" i="14"/>
  <c r="C100" i="14"/>
  <c r="F100" i="14"/>
  <c r="H100" i="14"/>
  <c r="L100" i="14"/>
  <c r="R100" i="14"/>
  <c r="C101" i="14"/>
  <c r="F101" i="14"/>
  <c r="H101" i="14"/>
  <c r="L101" i="14"/>
  <c r="R101" i="14"/>
  <c r="C102" i="14"/>
  <c r="F102" i="14"/>
  <c r="H102" i="14"/>
  <c r="L102" i="14"/>
  <c r="P102" i="14"/>
  <c r="R102" i="14"/>
  <c r="C103" i="14"/>
  <c r="F103" i="14"/>
  <c r="H103" i="14"/>
  <c r="L103" i="14"/>
  <c r="P103" i="14"/>
  <c r="R103" i="14"/>
  <c r="C104" i="14"/>
  <c r="F104" i="14"/>
  <c r="H104" i="14"/>
  <c r="L104" i="14"/>
  <c r="N104" i="14"/>
  <c r="S104" i="14" s="1"/>
  <c r="T104" i="14" s="1"/>
  <c r="P104" i="14"/>
  <c r="R104" i="14"/>
  <c r="C105" i="14"/>
  <c r="F105" i="14"/>
  <c r="H105" i="14"/>
  <c r="P105" i="14" s="1"/>
  <c r="L105" i="14"/>
  <c r="N105" i="14"/>
  <c r="R105" i="14"/>
  <c r="S105" i="14"/>
  <c r="T105" i="14"/>
  <c r="C106" i="14"/>
  <c r="F106" i="14"/>
  <c r="H106" i="14"/>
  <c r="L106" i="14"/>
  <c r="P106" i="14" s="1"/>
  <c r="R106" i="14"/>
  <c r="C107" i="14"/>
  <c r="F107" i="14"/>
  <c r="H107" i="14"/>
  <c r="L107" i="14"/>
  <c r="R107" i="14"/>
  <c r="C108" i="14"/>
  <c r="F108" i="14"/>
  <c r="H108" i="14"/>
  <c r="L108" i="14"/>
  <c r="N108" i="14" s="1"/>
  <c r="P108" i="14"/>
  <c r="R108" i="14"/>
  <c r="C109" i="14"/>
  <c r="F109" i="14"/>
  <c r="H109" i="14"/>
  <c r="L109" i="14"/>
  <c r="R109" i="14"/>
  <c r="C110" i="14"/>
  <c r="F110" i="14"/>
  <c r="H110" i="14"/>
  <c r="L110" i="14"/>
  <c r="N110" i="14" s="1"/>
  <c r="S110" i="14" s="1"/>
  <c r="P110" i="14"/>
  <c r="R110" i="14"/>
  <c r="T110" i="14"/>
  <c r="C111" i="14"/>
  <c r="F111" i="14"/>
  <c r="H111" i="14"/>
  <c r="L111" i="14"/>
  <c r="P111" i="14"/>
  <c r="R111" i="14"/>
  <c r="C112" i="14"/>
  <c r="F112" i="14"/>
  <c r="H112" i="14"/>
  <c r="L112" i="14"/>
  <c r="N112" i="14"/>
  <c r="P112" i="14"/>
  <c r="R112" i="14"/>
  <c r="S112" i="14"/>
  <c r="T112" i="14" s="1"/>
  <c r="C113" i="14"/>
  <c r="F113" i="14"/>
  <c r="H113" i="14"/>
  <c r="P113" i="14" s="1"/>
  <c r="L113" i="14"/>
  <c r="N113" i="14"/>
  <c r="R113" i="14"/>
  <c r="S113" i="14"/>
  <c r="T113" i="14" s="1"/>
  <c r="C114" i="14"/>
  <c r="F114" i="14"/>
  <c r="H114" i="14"/>
  <c r="L114" i="14"/>
  <c r="P114" i="14" s="1"/>
  <c r="N114" i="14"/>
  <c r="S114" i="14" s="1"/>
  <c r="T114" i="14" s="1"/>
  <c r="R114" i="14"/>
  <c r="C115" i="14"/>
  <c r="F115" i="14"/>
  <c r="H115" i="14"/>
  <c r="L115" i="14"/>
  <c r="R115" i="14"/>
  <c r="C116" i="14"/>
  <c r="F116" i="14"/>
  <c r="H116" i="14"/>
  <c r="L116" i="14"/>
  <c r="N116" i="14" s="1"/>
  <c r="P116" i="14"/>
  <c r="R116" i="14"/>
  <c r="C117" i="14"/>
  <c r="F117" i="14"/>
  <c r="H117" i="14"/>
  <c r="L117" i="14"/>
  <c r="R117" i="14"/>
  <c r="C118" i="14"/>
  <c r="F118" i="14"/>
  <c r="H118" i="14"/>
  <c r="P118" i="14" s="1"/>
  <c r="L118" i="14"/>
  <c r="R118" i="14"/>
  <c r="C119" i="14"/>
  <c r="F119" i="14"/>
  <c r="H119" i="14"/>
  <c r="L119" i="14"/>
  <c r="P119" i="14"/>
  <c r="R119" i="14"/>
  <c r="C120" i="14"/>
  <c r="F120" i="14"/>
  <c r="H120" i="14"/>
  <c r="L120" i="14"/>
  <c r="N120" i="14"/>
  <c r="P120" i="14"/>
  <c r="R120" i="14"/>
  <c r="S120" i="14"/>
  <c r="T120" i="14" s="1"/>
  <c r="C121" i="14"/>
  <c r="F121" i="14"/>
  <c r="H121" i="14"/>
  <c r="L121" i="14"/>
  <c r="N121" i="14" s="1"/>
  <c r="P121" i="14"/>
  <c r="R121" i="14"/>
  <c r="C122" i="14"/>
  <c r="F122" i="14"/>
  <c r="H122" i="14"/>
  <c r="P122" i="14" s="1"/>
  <c r="L122" i="14"/>
  <c r="W122" i="14"/>
  <c r="X122" i="14" s="1"/>
  <c r="N122" i="14"/>
  <c r="R122" i="14"/>
  <c r="S122" i="14"/>
  <c r="T122" i="14" s="1"/>
  <c r="V122" i="14"/>
  <c r="C123" i="14"/>
  <c r="F123" i="14"/>
  <c r="H123" i="14"/>
  <c r="L123" i="14"/>
  <c r="R123" i="14"/>
  <c r="C124" i="14"/>
  <c r="F124" i="14"/>
  <c r="H124" i="14"/>
  <c r="L124" i="14"/>
  <c r="R124" i="14"/>
  <c r="C125" i="14"/>
  <c r="F125" i="14"/>
  <c r="H125" i="14"/>
  <c r="L125" i="14"/>
  <c r="R125" i="14"/>
  <c r="C126" i="14"/>
  <c r="F126" i="14"/>
  <c r="H126" i="14"/>
  <c r="P126" i="14" s="1"/>
  <c r="L126" i="14"/>
  <c r="N126" i="14"/>
  <c r="R126" i="14"/>
  <c r="S126" i="14"/>
  <c r="T126" i="14" s="1"/>
  <c r="C127" i="14"/>
  <c r="F127" i="14"/>
  <c r="H127" i="14"/>
  <c r="P127" i="14" s="1"/>
  <c r="L127" i="14"/>
  <c r="N127" i="14"/>
  <c r="S127" i="14" s="1"/>
  <c r="R127" i="14"/>
  <c r="T127" i="14"/>
  <c r="C128" i="14"/>
  <c r="F128" i="14"/>
  <c r="H128" i="14"/>
  <c r="L128" i="14"/>
  <c r="P128" i="14"/>
  <c r="R128" i="14"/>
  <c r="C129" i="14"/>
  <c r="F129" i="14"/>
  <c r="H129" i="14"/>
  <c r="L129" i="14"/>
  <c r="R129" i="14"/>
  <c r="C130" i="14"/>
  <c r="F130" i="14"/>
  <c r="H130" i="14"/>
  <c r="P130" i="14" s="1"/>
  <c r="L130" i="14"/>
  <c r="N130" i="14"/>
  <c r="R130" i="14"/>
  <c r="C131" i="14"/>
  <c r="F131" i="14"/>
  <c r="H131" i="14"/>
  <c r="P131" i="14" s="1"/>
  <c r="L131" i="14"/>
  <c r="N131" i="14"/>
  <c r="S131" i="14" s="1"/>
  <c r="T131" i="14" s="1"/>
  <c r="R131" i="14"/>
  <c r="C132" i="14"/>
  <c r="F132" i="14"/>
  <c r="H132" i="14"/>
  <c r="L132" i="14"/>
  <c r="P132" i="14"/>
  <c r="R132" i="14"/>
  <c r="C133" i="14"/>
  <c r="F133" i="14"/>
  <c r="H133" i="14"/>
  <c r="L133" i="14"/>
  <c r="N133" i="14" s="1"/>
  <c r="P133" i="14"/>
  <c r="R133" i="14"/>
  <c r="C134" i="14"/>
  <c r="F134" i="14"/>
  <c r="H134" i="14"/>
  <c r="P134" i="14" s="1"/>
  <c r="L134" i="14"/>
  <c r="N134" i="14"/>
  <c r="S134" i="14" s="1"/>
  <c r="T134" i="14" s="1"/>
  <c r="R134" i="14"/>
  <c r="C135" i="14"/>
  <c r="F135" i="14"/>
  <c r="H135" i="14"/>
  <c r="L135" i="14"/>
  <c r="R135" i="14"/>
  <c r="C136" i="14"/>
  <c r="F136" i="14"/>
  <c r="H136" i="14"/>
  <c r="L136" i="14"/>
  <c r="R136" i="14"/>
  <c r="C137" i="14"/>
  <c r="F137" i="14"/>
  <c r="H137" i="14"/>
  <c r="L137" i="14"/>
  <c r="N137" i="14" s="1"/>
  <c r="P137" i="14"/>
  <c r="R137" i="14"/>
  <c r="C138" i="14"/>
  <c r="F138" i="14"/>
  <c r="H138" i="14"/>
  <c r="P138" i="14" s="1"/>
  <c r="L138" i="14"/>
  <c r="N138" i="14"/>
  <c r="R138" i="14"/>
  <c r="S138" i="14"/>
  <c r="T138" i="14" s="1"/>
  <c r="C139" i="14"/>
  <c r="F139" i="14"/>
  <c r="H139" i="14"/>
  <c r="L139" i="14"/>
  <c r="R139" i="14"/>
  <c r="C140" i="14"/>
  <c r="F140" i="14"/>
  <c r="H140" i="14"/>
  <c r="L140" i="14"/>
  <c r="R140" i="14"/>
  <c r="C141" i="14"/>
  <c r="F141" i="14"/>
  <c r="H141" i="14"/>
  <c r="L141" i="14"/>
  <c r="R141" i="14"/>
  <c r="C142" i="14"/>
  <c r="F142" i="14"/>
  <c r="H142" i="14"/>
  <c r="P142" i="14" s="1"/>
  <c r="L142" i="14"/>
  <c r="N142" i="14"/>
  <c r="R142" i="14"/>
  <c r="S142" i="14"/>
  <c r="T142" i="14" s="1"/>
  <c r="C143" i="14"/>
  <c r="F143" i="14"/>
  <c r="H143" i="14"/>
  <c r="P143" i="14" s="1"/>
  <c r="L143" i="14"/>
  <c r="N143" i="14"/>
  <c r="S143" i="14" s="1"/>
  <c r="R143" i="14"/>
  <c r="T143" i="14"/>
  <c r="C144" i="14"/>
  <c r="F144" i="14"/>
  <c r="H144" i="14"/>
  <c r="L144" i="14"/>
  <c r="P144" i="14"/>
  <c r="R144" i="14"/>
  <c r="C145" i="14"/>
  <c r="F145" i="14"/>
  <c r="H145" i="14"/>
  <c r="L145" i="14"/>
  <c r="R145" i="14"/>
  <c r="C146" i="14"/>
  <c r="F146" i="14"/>
  <c r="H146" i="14"/>
  <c r="P146" i="14" s="1"/>
  <c r="L146" i="14"/>
  <c r="N146" i="14"/>
  <c r="R146" i="14"/>
  <c r="C147" i="14"/>
  <c r="F147" i="14"/>
  <c r="H147" i="14"/>
  <c r="P147" i="14" s="1"/>
  <c r="L147" i="14"/>
  <c r="N147" i="14"/>
  <c r="S147" i="14" s="1"/>
  <c r="R147" i="14"/>
  <c r="T147" i="14"/>
  <c r="C148" i="14"/>
  <c r="F148" i="14"/>
  <c r="H148" i="14"/>
  <c r="L148" i="14"/>
  <c r="P148" i="14"/>
  <c r="R148" i="14"/>
  <c r="C149" i="14"/>
  <c r="F149" i="14"/>
  <c r="H149" i="14"/>
  <c r="L149" i="14"/>
  <c r="N149" i="14" s="1"/>
  <c r="P149" i="14"/>
  <c r="R149" i="14"/>
  <c r="C150" i="14"/>
  <c r="F150" i="14"/>
  <c r="H150" i="14"/>
  <c r="P150" i="14" s="1"/>
  <c r="L150" i="14"/>
  <c r="N150" i="14"/>
  <c r="S150" i="14" s="1"/>
  <c r="T150" i="14" s="1"/>
  <c r="R150" i="14"/>
  <c r="C151" i="14"/>
  <c r="F151" i="14"/>
  <c r="H151" i="14"/>
  <c r="L151" i="14"/>
  <c r="R151" i="14"/>
  <c r="C152" i="14"/>
  <c r="F152" i="14"/>
  <c r="H152" i="14"/>
  <c r="L152" i="14"/>
  <c r="R152" i="14"/>
  <c r="C153" i="14"/>
  <c r="F153" i="14"/>
  <c r="H153" i="14"/>
  <c r="L153" i="14"/>
  <c r="N153" i="14" s="1"/>
  <c r="P153" i="14"/>
  <c r="R153" i="14"/>
  <c r="C154" i="14"/>
  <c r="F154" i="14"/>
  <c r="H154" i="14"/>
  <c r="P154" i="14" s="1"/>
  <c r="L154" i="14"/>
  <c r="N154" i="14"/>
  <c r="R154" i="14"/>
  <c r="S154" i="14"/>
  <c r="T154" i="14" s="1"/>
  <c r="C155" i="14"/>
  <c r="F155" i="14"/>
  <c r="H155" i="14"/>
  <c r="L155" i="14"/>
  <c r="R155" i="14"/>
  <c r="C156" i="14"/>
  <c r="F156" i="14"/>
  <c r="H156" i="14"/>
  <c r="L156" i="14"/>
  <c r="R156" i="14"/>
  <c r="C157" i="14"/>
  <c r="F157" i="14"/>
  <c r="H157" i="14"/>
  <c r="L157" i="14"/>
  <c r="R157" i="14"/>
  <c r="C158" i="14"/>
  <c r="F158" i="14"/>
  <c r="H158" i="14"/>
  <c r="P158" i="14" s="1"/>
  <c r="L158" i="14"/>
  <c r="N158" i="14"/>
  <c r="R158" i="14"/>
  <c r="S158" i="14"/>
  <c r="T158" i="14" s="1"/>
  <c r="C159" i="14"/>
  <c r="F159" i="14"/>
  <c r="H159" i="14"/>
  <c r="P159" i="14" s="1"/>
  <c r="L159" i="14"/>
  <c r="N159" i="14"/>
  <c r="S159" i="14" s="1"/>
  <c r="R159" i="14"/>
  <c r="T159" i="14"/>
  <c r="C160" i="14"/>
  <c r="F160" i="14"/>
  <c r="H160" i="14"/>
  <c r="L160" i="14"/>
  <c r="P160" i="14"/>
  <c r="R160" i="14"/>
  <c r="C161" i="14"/>
  <c r="F161" i="14"/>
  <c r="H161" i="14"/>
  <c r="L161" i="14"/>
  <c r="N161" i="14"/>
  <c r="S161" i="14" s="1"/>
  <c r="T161" i="14" s="1"/>
  <c r="P161" i="14"/>
  <c r="R161" i="14"/>
  <c r="C162" i="14"/>
  <c r="F162" i="14"/>
  <c r="H162" i="14"/>
  <c r="P162" i="14" s="1"/>
  <c r="L162" i="14"/>
  <c r="R162" i="14"/>
  <c r="C163" i="14"/>
  <c r="F163" i="14"/>
  <c r="H163" i="14"/>
  <c r="L163" i="14"/>
  <c r="N163" i="14"/>
  <c r="P163" i="14"/>
  <c r="R163" i="14"/>
  <c r="S163" i="14"/>
  <c r="T163" i="14" s="1"/>
  <c r="C164" i="14"/>
  <c r="F164" i="14"/>
  <c r="H164" i="14"/>
  <c r="L164" i="14"/>
  <c r="R164" i="14"/>
  <c r="C165" i="14"/>
  <c r="F165" i="14"/>
  <c r="H165" i="14"/>
  <c r="L165" i="14"/>
  <c r="R165" i="14"/>
  <c r="C166" i="14"/>
  <c r="F166" i="14"/>
  <c r="H166" i="14"/>
  <c r="P166" i="14" s="1"/>
  <c r="L166" i="14"/>
  <c r="N166" i="14"/>
  <c r="R166" i="14"/>
  <c r="S166" i="14" s="1"/>
  <c r="T166" i="14" s="1"/>
  <c r="C167" i="14"/>
  <c r="F167" i="14"/>
  <c r="H167" i="14"/>
  <c r="L167" i="14"/>
  <c r="P167" i="14" s="1"/>
  <c r="R167" i="14"/>
  <c r="C168" i="14"/>
  <c r="F168" i="14"/>
  <c r="H168" i="14"/>
  <c r="L168" i="14"/>
  <c r="P168" i="14"/>
  <c r="R168" i="14"/>
  <c r="C169" i="14"/>
  <c r="F169" i="14"/>
  <c r="H169" i="14"/>
  <c r="L169" i="14"/>
  <c r="N169" i="14"/>
  <c r="P169" i="14"/>
  <c r="R169" i="14"/>
  <c r="C170" i="14"/>
  <c r="F170" i="14"/>
  <c r="H170" i="14"/>
  <c r="P170" i="14" s="1"/>
  <c r="L170" i="14"/>
  <c r="R170" i="14"/>
  <c r="C171" i="14"/>
  <c r="F171" i="14"/>
  <c r="H171" i="14"/>
  <c r="L171" i="14"/>
  <c r="N171" i="14"/>
  <c r="P171" i="14"/>
  <c r="R171" i="14"/>
  <c r="S171" i="14"/>
  <c r="T171" i="14"/>
  <c r="C172" i="14"/>
  <c r="F172" i="14"/>
  <c r="H172" i="14"/>
  <c r="L172" i="14"/>
  <c r="R172" i="14"/>
  <c r="C173" i="14"/>
  <c r="F173" i="14"/>
  <c r="H173" i="14"/>
  <c r="L173" i="14"/>
  <c r="R173" i="14"/>
  <c r="C174" i="14"/>
  <c r="F174" i="14"/>
  <c r="H174" i="14"/>
  <c r="P174" i="14" s="1"/>
  <c r="L174" i="14"/>
  <c r="N174" i="14"/>
  <c r="R174" i="14"/>
  <c r="S174" i="14"/>
  <c r="T174" i="14" s="1"/>
  <c r="C175" i="14"/>
  <c r="F175" i="14"/>
  <c r="H175" i="14"/>
  <c r="L175" i="14"/>
  <c r="N175" i="14" s="1"/>
  <c r="R175" i="14"/>
  <c r="C176" i="14"/>
  <c r="F176" i="14"/>
  <c r="H176" i="14"/>
  <c r="L176" i="14"/>
  <c r="P176" i="14"/>
  <c r="R176" i="14"/>
  <c r="C177" i="14"/>
  <c r="F177" i="14"/>
  <c r="H177" i="14"/>
  <c r="L177" i="14"/>
  <c r="N177" i="14"/>
  <c r="S177" i="14" s="1"/>
  <c r="T177" i="14" s="1"/>
  <c r="P177" i="14"/>
  <c r="R177" i="14"/>
  <c r="C178" i="14"/>
  <c r="F178" i="14"/>
  <c r="H178" i="14"/>
  <c r="P178" i="14" s="1"/>
  <c r="L178" i="14"/>
  <c r="N178" i="14"/>
  <c r="S178" i="14" s="1"/>
  <c r="R178" i="14"/>
  <c r="T178" i="14"/>
  <c r="C179" i="14"/>
  <c r="F179" i="14"/>
  <c r="H179" i="14"/>
  <c r="L179" i="14"/>
  <c r="N179" i="14"/>
  <c r="P179" i="14"/>
  <c r="R179" i="14"/>
  <c r="S179" i="14"/>
  <c r="T179" i="14" s="1"/>
  <c r="C180" i="14"/>
  <c r="F180" i="14"/>
  <c r="H180" i="14"/>
  <c r="L180" i="14"/>
  <c r="R180" i="14"/>
  <c r="C181" i="14"/>
  <c r="F181" i="14"/>
  <c r="H181" i="14"/>
  <c r="L181" i="14"/>
  <c r="R181" i="14"/>
  <c r="C182" i="14"/>
  <c r="F182" i="14"/>
  <c r="H182" i="14"/>
  <c r="P182" i="14" s="1"/>
  <c r="L182" i="14"/>
  <c r="N182" i="14"/>
  <c r="R182" i="14"/>
  <c r="S182" i="14" s="1"/>
  <c r="T182" i="14" s="1"/>
  <c r="C183" i="14"/>
  <c r="F183" i="14"/>
  <c r="H183" i="14"/>
  <c r="P183" i="14" s="1"/>
  <c r="L183" i="14"/>
  <c r="R183" i="14"/>
  <c r="C184" i="14"/>
  <c r="F184" i="14"/>
  <c r="H184" i="14"/>
  <c r="L184" i="14"/>
  <c r="P184" i="14"/>
  <c r="R184" i="14"/>
  <c r="C185" i="14"/>
  <c r="F185" i="14"/>
  <c r="H185" i="14"/>
  <c r="L185" i="14"/>
  <c r="N185" i="14"/>
  <c r="P185" i="14"/>
  <c r="R185" i="14"/>
  <c r="C186" i="14"/>
  <c r="F186" i="14"/>
  <c r="H186" i="14"/>
  <c r="P186" i="14" s="1"/>
  <c r="L186" i="14"/>
  <c r="N186" i="14"/>
  <c r="S186" i="14" s="1"/>
  <c r="T186" i="14" s="1"/>
  <c r="R186" i="14"/>
  <c r="C187" i="14"/>
  <c r="F187" i="14"/>
  <c r="H187" i="14"/>
  <c r="L187" i="14"/>
  <c r="N187" i="14"/>
  <c r="P187" i="14"/>
  <c r="R187" i="14"/>
  <c r="S187" i="14"/>
  <c r="T187" i="14"/>
  <c r="C188" i="14"/>
  <c r="F188" i="14"/>
  <c r="H188" i="14"/>
  <c r="L188" i="14"/>
  <c r="R188" i="14"/>
  <c r="C189" i="14"/>
  <c r="F189" i="14"/>
  <c r="H189" i="14"/>
  <c r="P189" i="14" s="1"/>
  <c r="L189" i="14"/>
  <c r="R189" i="14"/>
  <c r="C190" i="14"/>
  <c r="F190" i="14"/>
  <c r="H190" i="14"/>
  <c r="L190" i="14"/>
  <c r="R190" i="14"/>
  <c r="C191" i="14"/>
  <c r="F191" i="14"/>
  <c r="H191" i="14"/>
  <c r="L191" i="14"/>
  <c r="N191" i="14" s="1"/>
  <c r="P191" i="14"/>
  <c r="R191" i="14"/>
  <c r="C192" i="14"/>
  <c r="F192" i="14"/>
  <c r="H192" i="14"/>
  <c r="P192" i="14" s="1"/>
  <c r="L192" i="14"/>
  <c r="N192" i="14"/>
  <c r="R192" i="14"/>
  <c r="S192" i="14"/>
  <c r="T192" i="14" s="1"/>
  <c r="C193" i="14"/>
  <c r="F193" i="14"/>
  <c r="H193" i="14"/>
  <c r="P193" i="14" s="1"/>
  <c r="L193" i="14"/>
  <c r="R193" i="14"/>
  <c r="C194" i="14"/>
  <c r="F194" i="14"/>
  <c r="H194" i="14"/>
  <c r="L194" i="14"/>
  <c r="P194" i="14"/>
  <c r="R194" i="14"/>
  <c r="C195" i="14"/>
  <c r="F195" i="14"/>
  <c r="H195" i="14"/>
  <c r="L195" i="14"/>
  <c r="N195" i="14" s="1"/>
  <c r="P195" i="14"/>
  <c r="R195" i="14"/>
  <c r="C196" i="14"/>
  <c r="F196" i="14"/>
  <c r="H196" i="14"/>
  <c r="P196" i="14" s="1"/>
  <c r="L196" i="14"/>
  <c r="N196" i="14"/>
  <c r="R196" i="14"/>
  <c r="C197" i="14"/>
  <c r="F197" i="14"/>
  <c r="H197" i="14"/>
  <c r="P197" i="14" s="1"/>
  <c r="L197" i="14"/>
  <c r="R197" i="14"/>
  <c r="C198" i="14"/>
  <c r="F198" i="14"/>
  <c r="H198" i="14"/>
  <c r="L198" i="14"/>
  <c r="R198" i="14"/>
  <c r="C199" i="14"/>
  <c r="F199" i="14"/>
  <c r="H199" i="14"/>
  <c r="L199" i="14"/>
  <c r="N199" i="14" s="1"/>
  <c r="R199" i="14"/>
  <c r="C200" i="14"/>
  <c r="F200" i="14"/>
  <c r="H200" i="14"/>
  <c r="P200" i="14" s="1"/>
  <c r="L200" i="14"/>
  <c r="N200" i="14"/>
  <c r="R200" i="14"/>
  <c r="S200" i="14"/>
  <c r="T200" i="14" s="1"/>
  <c r="C201" i="14"/>
  <c r="F201" i="14"/>
  <c r="H201" i="14"/>
  <c r="P201" i="14" s="1"/>
  <c r="L201" i="14"/>
  <c r="N201" i="14"/>
  <c r="R201" i="14"/>
  <c r="S201" i="14"/>
  <c r="T201" i="14" s="1"/>
  <c r="C202" i="14"/>
  <c r="F202" i="14"/>
  <c r="H202" i="14"/>
  <c r="L202" i="14"/>
  <c r="P202" i="14"/>
  <c r="R202" i="14"/>
  <c r="C203" i="14"/>
  <c r="F203" i="14"/>
  <c r="H203" i="14"/>
  <c r="L203" i="14"/>
  <c r="N203" i="14" s="1"/>
  <c r="R203" i="14"/>
  <c r="C204" i="14"/>
  <c r="F204" i="14"/>
  <c r="H204" i="14"/>
  <c r="P204" i="14" s="1"/>
  <c r="L204" i="14"/>
  <c r="N204" i="14"/>
  <c r="S204" i="14" s="1"/>
  <c r="T204" i="14" s="1"/>
  <c r="R204" i="14"/>
  <c r="C205" i="14"/>
  <c r="F205" i="14"/>
  <c r="H205" i="14"/>
  <c r="P205" i="14" s="1"/>
  <c r="L205" i="14"/>
  <c r="R205" i="14"/>
  <c r="C206" i="14"/>
  <c r="F206" i="14"/>
  <c r="H206" i="14"/>
  <c r="L206" i="14"/>
  <c r="R206" i="14"/>
  <c r="C207" i="14"/>
  <c r="F207" i="14"/>
  <c r="H207" i="14"/>
  <c r="L207" i="14"/>
  <c r="N207" i="14" s="1"/>
  <c r="P207" i="14"/>
  <c r="R207" i="14"/>
  <c r="C208" i="14"/>
  <c r="F208" i="14"/>
  <c r="H208" i="14"/>
  <c r="P208" i="14" s="1"/>
  <c r="L208" i="14"/>
  <c r="N208" i="14"/>
  <c r="S208" i="14" s="1"/>
  <c r="T208" i="14" s="1"/>
  <c r="R208" i="14"/>
  <c r="C209" i="14"/>
  <c r="F209" i="14"/>
  <c r="H209" i="14"/>
  <c r="P209" i="14" s="1"/>
  <c r="L209" i="14"/>
  <c r="R209" i="14"/>
  <c r="C210" i="14"/>
  <c r="F210" i="14"/>
  <c r="H210" i="14"/>
  <c r="L210" i="14"/>
  <c r="P210" i="14"/>
  <c r="R210" i="14"/>
  <c r="C211" i="14"/>
  <c r="F211" i="14"/>
  <c r="H211" i="14"/>
  <c r="L211" i="14"/>
  <c r="N211" i="14" s="1"/>
  <c r="R211" i="14"/>
  <c r="C212" i="14"/>
  <c r="F212" i="14"/>
  <c r="H212" i="14"/>
  <c r="P212" i="14" s="1"/>
  <c r="L212" i="14"/>
  <c r="N212" i="14"/>
  <c r="R212" i="14"/>
  <c r="C213" i="14"/>
  <c r="F213" i="14"/>
  <c r="H213" i="14"/>
  <c r="P213" i="14" s="1"/>
  <c r="L213" i="14"/>
  <c r="R213" i="14"/>
  <c r="C214" i="14"/>
  <c r="F214" i="14"/>
  <c r="H214" i="14"/>
  <c r="L214" i="14"/>
  <c r="R214" i="14"/>
  <c r="C215" i="14"/>
  <c r="F215" i="14"/>
  <c r="H215" i="14"/>
  <c r="L215" i="14"/>
  <c r="N215" i="14" s="1"/>
  <c r="P215" i="14"/>
  <c r="R215" i="14"/>
  <c r="C216" i="14"/>
  <c r="F216" i="14"/>
  <c r="H216" i="14"/>
  <c r="P216" i="14" s="1"/>
  <c r="L216" i="14"/>
  <c r="N216" i="14"/>
  <c r="S216" i="14" s="1"/>
  <c r="T216" i="14" s="1"/>
  <c r="R216" i="14"/>
  <c r="C217" i="14"/>
  <c r="F217" i="14"/>
  <c r="H217" i="14"/>
  <c r="P217" i="14" s="1"/>
  <c r="L217" i="14"/>
  <c r="R217" i="14"/>
  <c r="C218" i="14"/>
  <c r="F218" i="14"/>
  <c r="H218" i="14"/>
  <c r="L218" i="14"/>
  <c r="R218" i="14"/>
  <c r="C219" i="14"/>
  <c r="F219" i="14"/>
  <c r="H219" i="14"/>
  <c r="L219" i="14"/>
  <c r="N219" i="14" s="1"/>
  <c r="P219" i="14"/>
  <c r="R219" i="14"/>
  <c r="C220" i="14"/>
  <c r="F220" i="14"/>
  <c r="H220" i="14"/>
  <c r="P220" i="14" s="1"/>
  <c r="L220" i="14"/>
  <c r="N220" i="14"/>
  <c r="S220" i="14" s="1"/>
  <c r="T220" i="14" s="1"/>
  <c r="R220" i="14"/>
  <c r="C221" i="14"/>
  <c r="F221" i="14"/>
  <c r="H221" i="14"/>
  <c r="P221" i="14" s="1"/>
  <c r="L221" i="14"/>
  <c r="R221" i="14"/>
  <c r="C222" i="14"/>
  <c r="F222" i="14"/>
  <c r="H222" i="14"/>
  <c r="L222" i="14"/>
  <c r="P222" i="14"/>
  <c r="R222" i="14"/>
  <c r="C223" i="14"/>
  <c r="F223" i="14"/>
  <c r="H223" i="14"/>
  <c r="L223" i="14"/>
  <c r="N223" i="14" s="1"/>
  <c r="R223" i="14"/>
  <c r="C224" i="14"/>
  <c r="F224" i="14"/>
  <c r="H224" i="14"/>
  <c r="P224" i="14" s="1"/>
  <c r="L224" i="14"/>
  <c r="N224" i="14"/>
  <c r="R224" i="14"/>
  <c r="C225" i="14"/>
  <c r="F225" i="14"/>
  <c r="H225" i="14"/>
  <c r="P225" i="14" s="1"/>
  <c r="L225" i="14"/>
  <c r="R225" i="14"/>
  <c r="C226" i="14"/>
  <c r="F226" i="14"/>
  <c r="H226" i="14"/>
  <c r="L226" i="14"/>
  <c r="R226" i="14"/>
  <c r="C227" i="14"/>
  <c r="F227" i="14"/>
  <c r="H227" i="14"/>
  <c r="L227" i="14"/>
  <c r="N227" i="14" s="1"/>
  <c r="R227" i="14"/>
  <c r="C228" i="14"/>
  <c r="F228" i="14"/>
  <c r="H228" i="14"/>
  <c r="P228" i="14" s="1"/>
  <c r="L228" i="14"/>
  <c r="N228" i="14"/>
  <c r="R228" i="14"/>
  <c r="S228" i="14"/>
  <c r="T228" i="14" s="1"/>
  <c r="C229" i="14"/>
  <c r="F229" i="14"/>
  <c r="H229" i="14"/>
  <c r="P229" i="14" s="1"/>
  <c r="L229" i="14"/>
  <c r="N229" i="14"/>
  <c r="R229" i="14"/>
  <c r="S229" i="14"/>
  <c r="T229" i="14" s="1"/>
  <c r="C230" i="14"/>
  <c r="F230" i="14"/>
  <c r="H230" i="14"/>
  <c r="L230" i="14"/>
  <c r="P230" i="14"/>
  <c r="R230" i="14"/>
  <c r="C231" i="14"/>
  <c r="F231" i="14"/>
  <c r="H231" i="14"/>
  <c r="L231" i="14"/>
  <c r="N231" i="14" s="1"/>
  <c r="R231" i="14"/>
  <c r="C232" i="14"/>
  <c r="F232" i="14"/>
  <c r="H232" i="14"/>
  <c r="P232" i="14" s="1"/>
  <c r="L232" i="14"/>
  <c r="N232" i="14"/>
  <c r="S232" i="14" s="1"/>
  <c r="T232" i="14" s="1"/>
  <c r="R232" i="14"/>
  <c r="C233" i="14"/>
  <c r="F233" i="14"/>
  <c r="H233" i="14"/>
  <c r="P233" i="14" s="1"/>
  <c r="L233" i="14"/>
  <c r="R233" i="14"/>
  <c r="C234" i="14"/>
  <c r="F234" i="14"/>
  <c r="H234" i="14"/>
  <c r="L234" i="14"/>
  <c r="R234" i="14"/>
  <c r="C235" i="14"/>
  <c r="F235" i="14"/>
  <c r="H235" i="14"/>
  <c r="L235" i="14"/>
  <c r="N235" i="14" s="1"/>
  <c r="P235" i="14"/>
  <c r="R235" i="14"/>
  <c r="C236" i="14"/>
  <c r="F236" i="14"/>
  <c r="H236" i="14"/>
  <c r="P236" i="14" s="1"/>
  <c r="L236" i="14"/>
  <c r="N236" i="14"/>
  <c r="R236" i="14"/>
  <c r="S236" i="14"/>
  <c r="T236" i="14" s="1"/>
  <c r="C237" i="14"/>
  <c r="F237" i="14"/>
  <c r="H237" i="14"/>
  <c r="P237" i="14" s="1"/>
  <c r="L237" i="14"/>
  <c r="R237" i="14"/>
  <c r="C238" i="14"/>
  <c r="F238" i="14"/>
  <c r="H238" i="14"/>
  <c r="L238" i="14"/>
  <c r="P238" i="14"/>
  <c r="R238" i="14"/>
  <c r="C239" i="14"/>
  <c r="F239" i="14"/>
  <c r="H239" i="14"/>
  <c r="L239" i="14"/>
  <c r="N239" i="14" s="1"/>
  <c r="P239" i="14"/>
  <c r="R239" i="14"/>
  <c r="C240" i="14"/>
  <c r="F240" i="14"/>
  <c r="H240" i="14"/>
  <c r="P240" i="14" s="1"/>
  <c r="L240" i="14"/>
  <c r="N240" i="14"/>
  <c r="R240" i="14"/>
  <c r="C241" i="14"/>
  <c r="F241" i="14"/>
  <c r="H241" i="14"/>
  <c r="P241" i="14" s="1"/>
  <c r="L241" i="14"/>
  <c r="R241" i="14"/>
  <c r="C242" i="14"/>
  <c r="F242" i="14"/>
  <c r="H242" i="14"/>
  <c r="L242" i="14"/>
  <c r="R242" i="14"/>
  <c r="C243" i="14"/>
  <c r="F243" i="14"/>
  <c r="H243" i="14"/>
  <c r="L243" i="14"/>
  <c r="N243" i="14" s="1"/>
  <c r="R243" i="14"/>
  <c r="C244" i="14"/>
  <c r="F244" i="14"/>
  <c r="H244" i="14"/>
  <c r="P244" i="14" s="1"/>
  <c r="L244" i="14"/>
  <c r="N244" i="14"/>
  <c r="R244" i="14"/>
  <c r="S244" i="14"/>
  <c r="T244" i="14" s="1"/>
  <c r="C245" i="14"/>
  <c r="F245" i="14"/>
  <c r="H245" i="14"/>
  <c r="P245" i="14" s="1"/>
  <c r="L245" i="14"/>
  <c r="N245" i="14"/>
  <c r="R245" i="14"/>
  <c r="S245" i="14"/>
  <c r="T245" i="14" s="1"/>
  <c r="C246" i="14"/>
  <c r="F246" i="14"/>
  <c r="H246" i="14"/>
  <c r="L246" i="14"/>
  <c r="P246" i="14"/>
  <c r="R246" i="14"/>
  <c r="C247" i="14"/>
  <c r="F247" i="14"/>
  <c r="H247" i="14"/>
  <c r="L247" i="14"/>
  <c r="N247" i="14" s="1"/>
  <c r="P247" i="14"/>
  <c r="R247" i="14"/>
  <c r="C248" i="14"/>
  <c r="F248" i="14"/>
  <c r="H248" i="14"/>
  <c r="P248" i="14" s="1"/>
  <c r="L248" i="14"/>
  <c r="N248" i="14"/>
  <c r="S248" i="14" s="1"/>
  <c r="T248" i="14" s="1"/>
  <c r="R248" i="14"/>
  <c r="C249" i="14"/>
  <c r="F249" i="14"/>
  <c r="H249" i="14"/>
  <c r="N249" i="14" s="1"/>
  <c r="S249" i="14" s="1"/>
  <c r="T249" i="14" s="1"/>
  <c r="L249" i="14"/>
  <c r="P249" i="14"/>
  <c r="R249" i="14"/>
  <c r="C250" i="14"/>
  <c r="F250" i="14"/>
  <c r="H250" i="14"/>
  <c r="L250" i="14"/>
  <c r="R250" i="14"/>
  <c r="C251" i="14"/>
  <c r="F251" i="14"/>
  <c r="H251" i="14"/>
  <c r="L251" i="14"/>
  <c r="P251" i="14" s="1"/>
  <c r="N251" i="14"/>
  <c r="S251" i="14" s="1"/>
  <c r="T251" i="14" s="1"/>
  <c r="R251" i="14"/>
  <c r="C252" i="14"/>
  <c r="F252" i="14"/>
  <c r="H252" i="14"/>
  <c r="P252" i="14" s="1"/>
  <c r="L252" i="14"/>
  <c r="N252" i="14"/>
  <c r="S252" i="14" s="1"/>
  <c r="T252" i="14" s="1"/>
  <c r="R252" i="14"/>
  <c r="C253" i="14"/>
  <c r="F253" i="14"/>
  <c r="H253" i="14"/>
  <c r="L253" i="14"/>
  <c r="N253" i="14"/>
  <c r="P253" i="14"/>
  <c r="R253" i="14"/>
  <c r="S253" i="14"/>
  <c r="T253" i="14" s="1"/>
  <c r="C254" i="14"/>
  <c r="F254" i="14"/>
  <c r="H254" i="14"/>
  <c r="L254" i="14"/>
  <c r="R254" i="14"/>
  <c r="C255" i="14"/>
  <c r="F255" i="14"/>
  <c r="H255" i="14"/>
  <c r="L255" i="14"/>
  <c r="P255" i="14" s="1"/>
  <c r="N255" i="14"/>
  <c r="S255" i="14" s="1"/>
  <c r="T255" i="14" s="1"/>
  <c r="R255" i="14"/>
  <c r="C256" i="14"/>
  <c r="F256" i="14"/>
  <c r="H256" i="14"/>
  <c r="P256" i="14" s="1"/>
  <c r="L256" i="14"/>
  <c r="N256" i="14"/>
  <c r="S256" i="14" s="1"/>
  <c r="R256" i="14"/>
  <c r="T256" i="14"/>
  <c r="C257" i="14"/>
  <c r="F257" i="14"/>
  <c r="H257" i="14"/>
  <c r="N257" i="14" s="1"/>
  <c r="S257" i="14" s="1"/>
  <c r="T257" i="14" s="1"/>
  <c r="L257" i="14"/>
  <c r="P257" i="14"/>
  <c r="R257" i="14"/>
  <c r="C258" i="14"/>
  <c r="F258" i="14"/>
  <c r="H258" i="14"/>
  <c r="L258" i="14"/>
  <c r="R258" i="14"/>
  <c r="C259" i="14"/>
  <c r="F259" i="14"/>
  <c r="H259" i="14"/>
  <c r="L259" i="14"/>
  <c r="P259" i="14" s="1"/>
  <c r="N259" i="14"/>
  <c r="S259" i="14" s="1"/>
  <c r="T259" i="14" s="1"/>
  <c r="R259" i="14"/>
  <c r="C260" i="14"/>
  <c r="F260" i="14"/>
  <c r="H260" i="14"/>
  <c r="P260" i="14" s="1"/>
  <c r="L260" i="14"/>
  <c r="N260" i="14"/>
  <c r="S260" i="14" s="1"/>
  <c r="R260" i="14"/>
  <c r="T260" i="14"/>
  <c r="C261" i="14"/>
  <c r="F261" i="14"/>
  <c r="H261" i="14"/>
  <c r="N261" i="14" s="1"/>
  <c r="S261" i="14" s="1"/>
  <c r="T261" i="14" s="1"/>
  <c r="L261" i="14"/>
  <c r="P261" i="14"/>
  <c r="R261" i="14"/>
  <c r="C262" i="14"/>
  <c r="F262" i="14"/>
  <c r="H262" i="14"/>
  <c r="L262" i="14"/>
  <c r="R262" i="14"/>
  <c r="C263" i="14"/>
  <c r="F263" i="14"/>
  <c r="H263" i="14"/>
  <c r="L263" i="14"/>
  <c r="P263" i="14" s="1"/>
  <c r="N263" i="14"/>
  <c r="S263" i="14" s="1"/>
  <c r="T263" i="14" s="1"/>
  <c r="R263" i="14"/>
  <c r="C264" i="14"/>
  <c r="F264" i="14"/>
  <c r="H264" i="14"/>
  <c r="P264" i="14" s="1"/>
  <c r="L264" i="14"/>
  <c r="N264" i="14"/>
  <c r="S264" i="14" s="1"/>
  <c r="T264" i="14" s="1"/>
  <c r="R264" i="14"/>
  <c r="C265" i="14"/>
  <c r="F265" i="14"/>
  <c r="H265" i="14"/>
  <c r="N265" i="14" s="1"/>
  <c r="S265" i="14" s="1"/>
  <c r="T265" i="14" s="1"/>
  <c r="L265" i="14"/>
  <c r="P265" i="14"/>
  <c r="R265" i="14"/>
  <c r="C266" i="14"/>
  <c r="F266" i="14"/>
  <c r="H266" i="14"/>
  <c r="L266" i="14"/>
  <c r="R266" i="14"/>
  <c r="C267" i="14"/>
  <c r="F267" i="14"/>
  <c r="H267" i="14"/>
  <c r="L267" i="14"/>
  <c r="P267" i="14" s="1"/>
  <c r="N267" i="14"/>
  <c r="R267" i="14"/>
  <c r="C268" i="14"/>
  <c r="F268" i="14"/>
  <c r="H268" i="14"/>
  <c r="L268" i="14"/>
  <c r="R268" i="14"/>
  <c r="C269" i="14"/>
  <c r="F269" i="14"/>
  <c r="H269" i="14"/>
  <c r="L269" i="14"/>
  <c r="P269" i="14" s="1"/>
  <c r="N269" i="14"/>
  <c r="S269" i="14" s="1"/>
  <c r="T269" i="14" s="1"/>
  <c r="R269" i="14"/>
  <c r="C270" i="14"/>
  <c r="F270" i="14"/>
  <c r="H270" i="14"/>
  <c r="P270" i="14" s="1"/>
  <c r="L270" i="14"/>
  <c r="R270" i="14"/>
  <c r="C271" i="14"/>
  <c r="F271" i="14"/>
  <c r="H271" i="14"/>
  <c r="L271" i="14"/>
  <c r="P271" i="14" s="1"/>
  <c r="N271" i="14"/>
  <c r="R271" i="14"/>
  <c r="C272" i="14"/>
  <c r="F272" i="14"/>
  <c r="H272" i="14"/>
  <c r="L272" i="14"/>
  <c r="R272" i="14"/>
  <c r="C273" i="14"/>
  <c r="F273" i="14"/>
  <c r="H273" i="14"/>
  <c r="L273" i="14"/>
  <c r="P273" i="14" s="1"/>
  <c r="N273" i="14"/>
  <c r="S273" i="14" s="1"/>
  <c r="T273" i="14" s="1"/>
  <c r="R273" i="14"/>
  <c r="C274" i="14"/>
  <c r="F274" i="14"/>
  <c r="H274" i="14"/>
  <c r="P274" i="14" s="1"/>
  <c r="L274" i="14"/>
  <c r="R274" i="14"/>
  <c r="C275" i="14"/>
  <c r="F275" i="14"/>
  <c r="H275" i="14"/>
  <c r="L275" i="14"/>
  <c r="P275" i="14" s="1"/>
  <c r="N275" i="14"/>
  <c r="R275" i="14"/>
  <c r="C276" i="14"/>
  <c r="F276" i="14"/>
  <c r="H276" i="14"/>
  <c r="L276" i="14"/>
  <c r="R276" i="14"/>
  <c r="C277" i="14"/>
  <c r="F277" i="14"/>
  <c r="H277" i="14"/>
  <c r="L277" i="14"/>
  <c r="P277" i="14" s="1"/>
  <c r="N277" i="14"/>
  <c r="S277" i="14" s="1"/>
  <c r="T277" i="14" s="1"/>
  <c r="R277" i="14"/>
  <c r="C278" i="14"/>
  <c r="F278" i="14"/>
  <c r="H278" i="14"/>
  <c r="P278" i="14" s="1"/>
  <c r="L278" i="14"/>
  <c r="R278" i="14"/>
  <c r="C279" i="14"/>
  <c r="F279" i="14"/>
  <c r="H279" i="14"/>
  <c r="L279" i="14"/>
  <c r="P279" i="14" s="1"/>
  <c r="N279" i="14"/>
  <c r="R279" i="14"/>
  <c r="C280" i="14"/>
  <c r="F280" i="14"/>
  <c r="H280" i="14"/>
  <c r="L280" i="14"/>
  <c r="R280" i="14"/>
  <c r="C281" i="14"/>
  <c r="F281" i="14"/>
  <c r="H281" i="14"/>
  <c r="L281" i="14"/>
  <c r="P281" i="14" s="1"/>
  <c r="N281" i="14"/>
  <c r="S281" i="14" s="1"/>
  <c r="T281" i="14" s="1"/>
  <c r="R281" i="14"/>
  <c r="C282" i="14"/>
  <c r="F282" i="14"/>
  <c r="H282" i="14"/>
  <c r="P282" i="14" s="1"/>
  <c r="L282" i="14"/>
  <c r="R282" i="14"/>
  <c r="C283" i="14"/>
  <c r="F283" i="14"/>
  <c r="H283" i="14"/>
  <c r="L283" i="14"/>
  <c r="P283" i="14" s="1"/>
  <c r="N283" i="14"/>
  <c r="R283" i="14"/>
  <c r="C284" i="14"/>
  <c r="F284" i="14"/>
  <c r="H284" i="14"/>
  <c r="L284" i="14"/>
  <c r="R284" i="14"/>
  <c r="C285" i="14"/>
  <c r="F285" i="14"/>
  <c r="H285" i="14"/>
  <c r="L285" i="14"/>
  <c r="P285" i="14" s="1"/>
  <c r="N285" i="14"/>
  <c r="S285" i="14" s="1"/>
  <c r="T285" i="14" s="1"/>
  <c r="R285" i="14"/>
  <c r="C286" i="14"/>
  <c r="F286" i="14"/>
  <c r="H286" i="14"/>
  <c r="P286" i="14" s="1"/>
  <c r="L286" i="14"/>
  <c r="R286" i="14"/>
  <c r="C287" i="14"/>
  <c r="F287" i="14"/>
  <c r="H287" i="14"/>
  <c r="L287" i="14"/>
  <c r="P287" i="14" s="1"/>
  <c r="N287" i="14"/>
  <c r="R287" i="14"/>
  <c r="C288" i="14"/>
  <c r="F288" i="14"/>
  <c r="H288" i="14"/>
  <c r="L288" i="14"/>
  <c r="R288" i="14"/>
  <c r="C289" i="14"/>
  <c r="F289" i="14"/>
  <c r="H289" i="14"/>
  <c r="L289" i="14"/>
  <c r="P289" i="14" s="1"/>
  <c r="N289" i="14"/>
  <c r="S289" i="14" s="1"/>
  <c r="T289" i="14" s="1"/>
  <c r="R289" i="14"/>
  <c r="C290" i="14"/>
  <c r="F290" i="14"/>
  <c r="H290" i="14"/>
  <c r="P290" i="14" s="1"/>
  <c r="L290" i="14"/>
  <c r="R290" i="14"/>
  <c r="C291" i="14"/>
  <c r="F291" i="14"/>
  <c r="H291" i="14"/>
  <c r="L291" i="14"/>
  <c r="N291" i="14"/>
  <c r="S291" i="14" s="1"/>
  <c r="T291" i="14" s="1"/>
  <c r="P291" i="14"/>
  <c r="R291" i="14"/>
  <c r="C292" i="14"/>
  <c r="F292" i="14"/>
  <c r="H292" i="14"/>
  <c r="L292" i="14"/>
  <c r="R292" i="14"/>
  <c r="C293" i="14"/>
  <c r="F293" i="14"/>
  <c r="H293" i="14"/>
  <c r="L293" i="14"/>
  <c r="N293" i="14"/>
  <c r="S293" i="14" s="1"/>
  <c r="T293" i="14" s="1"/>
  <c r="P293" i="14"/>
  <c r="R293" i="14"/>
  <c r="C294" i="14"/>
  <c r="F294" i="14"/>
  <c r="H294" i="14"/>
  <c r="P294" i="14" s="1"/>
  <c r="L294" i="14"/>
  <c r="R294" i="14"/>
  <c r="C295" i="14"/>
  <c r="F295" i="14"/>
  <c r="H295" i="14"/>
  <c r="L295" i="14"/>
  <c r="N295" i="14"/>
  <c r="S295" i="14" s="1"/>
  <c r="T295" i="14" s="1"/>
  <c r="P295" i="14"/>
  <c r="R295" i="14"/>
  <c r="C296" i="14"/>
  <c r="F296" i="14"/>
  <c r="H296" i="14"/>
  <c r="L296" i="14"/>
  <c r="R296" i="14"/>
  <c r="C297" i="14"/>
  <c r="F297" i="14"/>
  <c r="H297" i="14"/>
  <c r="L297" i="14"/>
  <c r="N297" i="14"/>
  <c r="S297" i="14" s="1"/>
  <c r="T297" i="14" s="1"/>
  <c r="P297" i="14"/>
  <c r="R297" i="14"/>
  <c r="C298" i="14"/>
  <c r="F298" i="14"/>
  <c r="H298" i="14"/>
  <c r="P298" i="14" s="1"/>
  <c r="L298" i="14"/>
  <c r="R298" i="14"/>
  <c r="C299" i="14"/>
  <c r="F299" i="14"/>
  <c r="H299" i="14"/>
  <c r="L299" i="14"/>
  <c r="N299" i="14"/>
  <c r="P299" i="14"/>
  <c r="S299" i="14" s="1"/>
  <c r="T299" i="14" s="1"/>
  <c r="R299" i="14"/>
  <c r="C300" i="14"/>
  <c r="F300" i="14"/>
  <c r="H300" i="14"/>
  <c r="L300" i="14"/>
  <c r="R300" i="14"/>
  <c r="C301" i="14"/>
  <c r="F301" i="14"/>
  <c r="H301" i="14"/>
  <c r="L301" i="14"/>
  <c r="R301" i="14"/>
  <c r="C302" i="14"/>
  <c r="F302" i="14"/>
  <c r="H302" i="14"/>
  <c r="P302" i="14" s="1"/>
  <c r="L302" i="14"/>
  <c r="N302" i="14" s="1"/>
  <c r="S302" i="14" s="1"/>
  <c r="T302" i="14" s="1"/>
  <c r="R302" i="14"/>
  <c r="C303" i="14"/>
  <c r="F303" i="14"/>
  <c r="H303" i="14"/>
  <c r="L303" i="14"/>
  <c r="N303" i="14" s="1"/>
  <c r="R303" i="14"/>
  <c r="C304" i="14"/>
  <c r="F304" i="14"/>
  <c r="H304" i="14"/>
  <c r="L304" i="14"/>
  <c r="R304" i="14"/>
  <c r="C305" i="14"/>
  <c r="F305" i="14"/>
  <c r="H305" i="14"/>
  <c r="L305" i="14"/>
  <c r="N305" i="14" s="1"/>
  <c r="P305" i="14"/>
  <c r="S305" i="14" s="1"/>
  <c r="T305" i="14" s="1"/>
  <c r="R305" i="14"/>
  <c r="C306" i="14"/>
  <c r="F306" i="14"/>
  <c r="H306" i="14"/>
  <c r="P306" i="14" s="1"/>
  <c r="L306" i="14"/>
  <c r="N306" i="14" s="1"/>
  <c r="S306" i="14" s="1"/>
  <c r="R306" i="14"/>
  <c r="T306" i="14"/>
  <c r="C307" i="14"/>
  <c r="F307" i="14"/>
  <c r="H307" i="14"/>
  <c r="L307" i="14"/>
  <c r="N307" i="14" s="1"/>
  <c r="S307" i="14" s="1"/>
  <c r="T307" i="14" s="1"/>
  <c r="P307" i="14"/>
  <c r="R307" i="14"/>
  <c r="C308" i="14"/>
  <c r="F308" i="14"/>
  <c r="H308" i="14"/>
  <c r="L308" i="14"/>
  <c r="R308" i="14"/>
  <c r="C309" i="14"/>
  <c r="F309" i="14"/>
  <c r="H309" i="14"/>
  <c r="L309" i="14"/>
  <c r="N309" i="14" s="1"/>
  <c r="R309" i="14"/>
  <c r="C310" i="14"/>
  <c r="F310" i="14"/>
  <c r="H310" i="14"/>
  <c r="P310" i="14" s="1"/>
  <c r="L310" i="14"/>
  <c r="N310" i="14" s="1"/>
  <c r="S310" i="14" s="1"/>
  <c r="T310" i="14" s="1"/>
  <c r="R310" i="14"/>
  <c r="C311" i="14"/>
  <c r="F311" i="14"/>
  <c r="H311" i="14"/>
  <c r="L311" i="14"/>
  <c r="N311" i="14" s="1"/>
  <c r="R311" i="14"/>
  <c r="C312" i="14"/>
  <c r="F312" i="14"/>
  <c r="H312" i="14"/>
  <c r="L312" i="14"/>
  <c r="R312" i="14"/>
  <c r="C313" i="14"/>
  <c r="F313" i="14"/>
  <c r="H313" i="14"/>
  <c r="L313" i="14"/>
  <c r="N313" i="14" s="1"/>
  <c r="P313" i="14"/>
  <c r="S313" i="14" s="1"/>
  <c r="T313" i="14" s="1"/>
  <c r="R313" i="14"/>
  <c r="C314" i="14"/>
  <c r="F314" i="14"/>
  <c r="H314" i="14"/>
  <c r="P314" i="14" s="1"/>
  <c r="L314" i="14"/>
  <c r="N314" i="14" s="1"/>
  <c r="S314" i="14" s="1"/>
  <c r="R314" i="14"/>
  <c r="T314" i="14"/>
  <c r="C315" i="14"/>
  <c r="F315" i="14"/>
  <c r="H315" i="14"/>
  <c r="L315" i="14"/>
  <c r="N315" i="14" s="1"/>
  <c r="S315" i="14" s="1"/>
  <c r="T315" i="14" s="1"/>
  <c r="P315" i="14"/>
  <c r="R315" i="14"/>
  <c r="C316" i="14"/>
  <c r="F316" i="14"/>
  <c r="H316" i="14"/>
  <c r="L316" i="14"/>
  <c r="R316" i="14"/>
  <c r="C317" i="14"/>
  <c r="F317" i="14"/>
  <c r="H317" i="14"/>
  <c r="L317" i="14"/>
  <c r="N317" i="14" s="1"/>
  <c r="R317" i="14"/>
  <c r="C318" i="14"/>
  <c r="F318" i="14"/>
  <c r="H318" i="14"/>
  <c r="P318" i="14" s="1"/>
  <c r="L318" i="14"/>
  <c r="N318" i="14" s="1"/>
  <c r="S318" i="14" s="1"/>
  <c r="T318" i="14" s="1"/>
  <c r="R318" i="14"/>
  <c r="C319" i="14"/>
  <c r="F319" i="14"/>
  <c r="H319" i="14"/>
  <c r="L319" i="14"/>
  <c r="N319" i="14" s="1"/>
  <c r="R319" i="14"/>
  <c r="C320" i="14"/>
  <c r="F320" i="14"/>
  <c r="H320" i="14"/>
  <c r="L320" i="14"/>
  <c r="R320" i="14"/>
  <c r="C321" i="14"/>
  <c r="F321" i="14"/>
  <c r="H321" i="14"/>
  <c r="L321" i="14"/>
  <c r="N321" i="14" s="1"/>
  <c r="P321" i="14"/>
  <c r="S321" i="14" s="1"/>
  <c r="T321" i="14" s="1"/>
  <c r="R321" i="14"/>
  <c r="C322" i="14"/>
  <c r="F322" i="14"/>
  <c r="H322" i="14"/>
  <c r="P322" i="14" s="1"/>
  <c r="L322" i="14"/>
  <c r="N322" i="14" s="1"/>
  <c r="S322" i="14" s="1"/>
  <c r="R322" i="14"/>
  <c r="T322" i="14"/>
  <c r="C323" i="14"/>
  <c r="F323" i="14"/>
  <c r="H323" i="14"/>
  <c r="L323" i="14"/>
  <c r="N323" i="14" s="1"/>
  <c r="S323" i="14" s="1"/>
  <c r="T323" i="14" s="1"/>
  <c r="P323" i="14"/>
  <c r="R323" i="14"/>
  <c r="C324" i="14"/>
  <c r="F324" i="14"/>
  <c r="H324" i="14"/>
  <c r="L324" i="14"/>
  <c r="R324" i="14"/>
  <c r="C325" i="14"/>
  <c r="F325" i="14"/>
  <c r="H325" i="14"/>
  <c r="L325" i="14"/>
  <c r="N325" i="14" s="1"/>
  <c r="R325" i="14"/>
  <c r="C326" i="14"/>
  <c r="F326" i="14"/>
  <c r="H326" i="14"/>
  <c r="P326" i="14" s="1"/>
  <c r="L326" i="14"/>
  <c r="N326" i="14" s="1"/>
  <c r="S326" i="14" s="1"/>
  <c r="T326" i="14" s="1"/>
  <c r="R326" i="14"/>
  <c r="C327" i="14"/>
  <c r="F327" i="14"/>
  <c r="H327" i="14"/>
  <c r="L327" i="14"/>
  <c r="N327" i="14" s="1"/>
  <c r="R327" i="14"/>
  <c r="C328" i="14"/>
  <c r="F328" i="14"/>
  <c r="H328" i="14"/>
  <c r="L328" i="14"/>
  <c r="R328" i="14"/>
  <c r="C329" i="14"/>
  <c r="F329" i="14"/>
  <c r="H329" i="14"/>
  <c r="L329" i="14"/>
  <c r="N329" i="14" s="1"/>
  <c r="P329" i="14"/>
  <c r="S329" i="14" s="1"/>
  <c r="T329" i="14" s="1"/>
  <c r="R329" i="14"/>
  <c r="C330" i="14"/>
  <c r="F330" i="14"/>
  <c r="H330" i="14"/>
  <c r="P330" i="14" s="1"/>
  <c r="L330" i="14"/>
  <c r="N330" i="14" s="1"/>
  <c r="S330" i="14" s="1"/>
  <c r="R330" i="14"/>
  <c r="T330" i="14"/>
  <c r="C331" i="14"/>
  <c r="F331" i="14"/>
  <c r="H331" i="14"/>
  <c r="L331" i="14"/>
  <c r="N331" i="14" s="1"/>
  <c r="S331" i="14" s="1"/>
  <c r="T331" i="14" s="1"/>
  <c r="P331" i="14"/>
  <c r="R331" i="14"/>
  <c r="C332" i="14"/>
  <c r="F332" i="14"/>
  <c r="H332" i="14"/>
  <c r="L332" i="14"/>
  <c r="R332" i="14"/>
  <c r="C333" i="14"/>
  <c r="F333" i="14"/>
  <c r="H333" i="14"/>
  <c r="L333" i="14"/>
  <c r="N333" i="14" s="1"/>
  <c r="R333" i="14"/>
  <c r="C334" i="14"/>
  <c r="F334" i="14"/>
  <c r="H334" i="14"/>
  <c r="P334" i="14" s="1"/>
  <c r="L334" i="14"/>
  <c r="N334" i="14" s="1"/>
  <c r="S334" i="14" s="1"/>
  <c r="T334" i="14" s="1"/>
  <c r="R334" i="14"/>
  <c r="C335" i="14"/>
  <c r="F335" i="14"/>
  <c r="H335" i="14"/>
  <c r="L335" i="14"/>
  <c r="N335" i="14" s="1"/>
  <c r="R335" i="14"/>
  <c r="C336" i="14"/>
  <c r="F336" i="14"/>
  <c r="H336" i="14"/>
  <c r="L336" i="14"/>
  <c r="R336" i="14"/>
  <c r="C337" i="14"/>
  <c r="F337" i="14"/>
  <c r="H337" i="14"/>
  <c r="L337" i="14"/>
  <c r="N337" i="14" s="1"/>
  <c r="P337" i="14"/>
  <c r="S337" i="14" s="1"/>
  <c r="T337" i="14" s="1"/>
  <c r="R337" i="14"/>
  <c r="C338" i="14"/>
  <c r="F338" i="14"/>
  <c r="H338" i="14"/>
  <c r="P338" i="14" s="1"/>
  <c r="L338" i="14"/>
  <c r="N338" i="14" s="1"/>
  <c r="S338" i="14" s="1"/>
  <c r="R338" i="14"/>
  <c r="T338" i="14"/>
  <c r="C339" i="14"/>
  <c r="F339" i="14"/>
  <c r="H339" i="14"/>
  <c r="L339" i="14"/>
  <c r="N339" i="14" s="1"/>
  <c r="S339" i="14" s="1"/>
  <c r="T339" i="14" s="1"/>
  <c r="P339" i="14"/>
  <c r="R339" i="14"/>
  <c r="C340" i="14"/>
  <c r="F340" i="14"/>
  <c r="H340" i="14"/>
  <c r="L340" i="14"/>
  <c r="R340" i="14"/>
  <c r="C341" i="14"/>
  <c r="F341" i="14"/>
  <c r="H341" i="14"/>
  <c r="L341" i="14"/>
  <c r="N341" i="14" s="1"/>
  <c r="R341" i="14"/>
  <c r="C342" i="14"/>
  <c r="F342" i="14"/>
  <c r="H342" i="14"/>
  <c r="P342" i="14" s="1"/>
  <c r="L342" i="14"/>
  <c r="N342" i="14" s="1"/>
  <c r="S342" i="14" s="1"/>
  <c r="T342" i="14" s="1"/>
  <c r="R342" i="14"/>
  <c r="C343" i="14"/>
  <c r="F343" i="14"/>
  <c r="H343" i="14"/>
  <c r="L343" i="14"/>
  <c r="N343" i="14" s="1"/>
  <c r="P343" i="14"/>
  <c r="R343" i="14"/>
  <c r="S343" i="14"/>
  <c r="T343" i="14" s="1"/>
  <c r="C344" i="14"/>
  <c r="F344" i="14"/>
  <c r="H344" i="14"/>
  <c r="L344" i="14"/>
  <c r="R344" i="14"/>
  <c r="C345" i="14"/>
  <c r="F345" i="14"/>
  <c r="H345" i="14"/>
  <c r="L345" i="14"/>
  <c r="N345" i="14" s="1"/>
  <c r="S345" i="14" s="1"/>
  <c r="T345" i="14" s="1"/>
  <c r="P345" i="14"/>
  <c r="R345" i="14"/>
  <c r="C346" i="14"/>
  <c r="F346" i="14"/>
  <c r="H346" i="14"/>
  <c r="P346" i="14" s="1"/>
  <c r="L346" i="14"/>
  <c r="N346" i="14" s="1"/>
  <c r="S346" i="14" s="1"/>
  <c r="R346" i="14"/>
  <c r="T346" i="14"/>
  <c r="C347" i="14"/>
  <c r="F347" i="14"/>
  <c r="H347" i="14"/>
  <c r="L347" i="14"/>
  <c r="N347" i="14" s="1"/>
  <c r="S347" i="14" s="1"/>
  <c r="T347" i="14" s="1"/>
  <c r="P347" i="14"/>
  <c r="R347" i="14"/>
  <c r="C348" i="14"/>
  <c r="F348" i="14"/>
  <c r="H348" i="14"/>
  <c r="L348" i="14"/>
  <c r="R348" i="14"/>
  <c r="C349" i="14"/>
  <c r="F349" i="14"/>
  <c r="H349" i="14"/>
  <c r="L349" i="14"/>
  <c r="N349" i="14" s="1"/>
  <c r="R349" i="14"/>
  <c r="C350" i="14"/>
  <c r="F350" i="14"/>
  <c r="H350" i="14"/>
  <c r="P350" i="14" s="1"/>
  <c r="L350" i="14"/>
  <c r="N350" i="14" s="1"/>
  <c r="S350" i="14" s="1"/>
  <c r="T350" i="14" s="1"/>
  <c r="R350" i="14"/>
  <c r="C351" i="14"/>
  <c r="F351" i="14"/>
  <c r="H351" i="14"/>
  <c r="L351" i="14"/>
  <c r="N351" i="14" s="1"/>
  <c r="P351" i="14"/>
  <c r="R351" i="14"/>
  <c r="S351" i="14"/>
  <c r="T351" i="14" s="1"/>
  <c r="C352" i="14"/>
  <c r="F352" i="14"/>
  <c r="H352" i="14"/>
  <c r="L352" i="14"/>
  <c r="R352" i="14"/>
  <c r="C353" i="14"/>
  <c r="F353" i="14"/>
  <c r="H353" i="14"/>
  <c r="L353" i="14"/>
  <c r="N353" i="14" s="1"/>
  <c r="S353" i="14" s="1"/>
  <c r="T353" i="14" s="1"/>
  <c r="P353" i="14"/>
  <c r="R353" i="14"/>
  <c r="C354" i="14"/>
  <c r="F354" i="14"/>
  <c r="H354" i="14"/>
  <c r="P354" i="14" s="1"/>
  <c r="L354" i="14"/>
  <c r="N354" i="14" s="1"/>
  <c r="S354" i="14" s="1"/>
  <c r="R354" i="14"/>
  <c r="T354" i="14"/>
  <c r="C355" i="14"/>
  <c r="F355" i="14"/>
  <c r="H355" i="14"/>
  <c r="L355" i="14"/>
  <c r="N355" i="14" s="1"/>
  <c r="S355" i="14" s="1"/>
  <c r="T355" i="14" s="1"/>
  <c r="P355" i="14"/>
  <c r="R355" i="14"/>
  <c r="C356" i="14"/>
  <c r="F356" i="14"/>
  <c r="H356" i="14"/>
  <c r="L356" i="14"/>
  <c r="R356" i="14"/>
  <c r="C357" i="14"/>
  <c r="F357" i="14"/>
  <c r="H357" i="14"/>
  <c r="L357" i="14"/>
  <c r="N357" i="14" s="1"/>
  <c r="R357" i="14"/>
  <c r="C358" i="14"/>
  <c r="F358" i="14"/>
  <c r="H358" i="14"/>
  <c r="P358" i="14" s="1"/>
  <c r="L358" i="14"/>
  <c r="N358" i="14" s="1"/>
  <c r="S358" i="14" s="1"/>
  <c r="T358" i="14" s="1"/>
  <c r="R358" i="14"/>
  <c r="C359" i="14"/>
  <c r="F359" i="14"/>
  <c r="H359" i="14"/>
  <c r="L359" i="14"/>
  <c r="N359" i="14" s="1"/>
  <c r="P359" i="14"/>
  <c r="R359" i="14"/>
  <c r="S359" i="14"/>
  <c r="T359" i="14" s="1"/>
  <c r="C360" i="14"/>
  <c r="F360" i="14"/>
  <c r="H360" i="14"/>
  <c r="L360" i="14"/>
  <c r="R360" i="14"/>
  <c r="C361" i="14"/>
  <c r="F361" i="14"/>
  <c r="H361" i="14"/>
  <c r="L361" i="14"/>
  <c r="N361" i="14" s="1"/>
  <c r="S361" i="14" s="1"/>
  <c r="T361" i="14" s="1"/>
  <c r="P361" i="14"/>
  <c r="R361" i="14"/>
  <c r="C362" i="14"/>
  <c r="F362" i="14"/>
  <c r="H362" i="14"/>
  <c r="P362" i="14" s="1"/>
  <c r="L362" i="14"/>
  <c r="N362" i="14" s="1"/>
  <c r="S362" i="14" s="1"/>
  <c r="R362" i="14"/>
  <c r="T362" i="14"/>
  <c r="C363" i="14"/>
  <c r="F363" i="14"/>
  <c r="H363" i="14"/>
  <c r="L363" i="14"/>
  <c r="N363" i="14" s="1"/>
  <c r="S363" i="14" s="1"/>
  <c r="T363" i="14" s="1"/>
  <c r="P363" i="14"/>
  <c r="R363" i="14"/>
  <c r="C364" i="14"/>
  <c r="F364" i="14"/>
  <c r="H364" i="14"/>
  <c r="L364" i="14"/>
  <c r="R364" i="14"/>
  <c r="C365" i="14"/>
  <c r="F365" i="14"/>
  <c r="H365" i="14"/>
  <c r="L365" i="14"/>
  <c r="N365" i="14" s="1"/>
  <c r="R365" i="14"/>
  <c r="C366" i="14"/>
  <c r="F366" i="14"/>
  <c r="H366" i="14"/>
  <c r="P366" i="14" s="1"/>
  <c r="L366" i="14"/>
  <c r="N366" i="14" s="1"/>
  <c r="S366" i="14" s="1"/>
  <c r="T366" i="14" s="1"/>
  <c r="R366" i="14"/>
  <c r="C367" i="14"/>
  <c r="F367" i="14"/>
  <c r="H367" i="14"/>
  <c r="L367" i="14"/>
  <c r="N367" i="14" s="1"/>
  <c r="P367" i="14"/>
  <c r="R367" i="14"/>
  <c r="S367" i="14"/>
  <c r="T367" i="14" s="1"/>
  <c r="C368" i="14"/>
  <c r="F368" i="14"/>
  <c r="H368" i="14"/>
  <c r="P368" i="14" s="1"/>
  <c r="L368" i="14"/>
  <c r="N368" i="14" s="1"/>
  <c r="S368" i="14" s="1"/>
  <c r="R368" i="14"/>
  <c r="T368" i="14"/>
  <c r="C369" i="14"/>
  <c r="F369" i="14"/>
  <c r="H369" i="14"/>
  <c r="L369" i="14"/>
  <c r="N369" i="14" s="1"/>
  <c r="S369" i="14" s="1"/>
  <c r="T369" i="14" s="1"/>
  <c r="P369" i="14"/>
  <c r="R369" i="14"/>
  <c r="C370" i="14"/>
  <c r="F370" i="14"/>
  <c r="H370" i="14"/>
  <c r="P370" i="14" s="1"/>
  <c r="L370" i="14"/>
  <c r="N370" i="14" s="1"/>
  <c r="S370" i="14" s="1"/>
  <c r="R370" i="14"/>
  <c r="T370" i="14"/>
  <c r="C371" i="14"/>
  <c r="F371" i="14"/>
  <c r="H371" i="14"/>
  <c r="L371" i="14"/>
  <c r="N371" i="14" s="1"/>
  <c r="S371" i="14" s="1"/>
  <c r="T371" i="14" s="1"/>
  <c r="P371" i="14"/>
  <c r="R371" i="14"/>
  <c r="C372" i="14"/>
  <c r="F372" i="14"/>
  <c r="H372" i="14"/>
  <c r="P372" i="14" s="1"/>
  <c r="L372" i="14"/>
  <c r="N372" i="14" s="1"/>
  <c r="S372" i="14" s="1"/>
  <c r="T372" i="14" s="1"/>
  <c r="R372" i="14"/>
  <c r="C373" i="14"/>
  <c r="F373" i="14"/>
  <c r="H373" i="14"/>
  <c r="L373" i="14"/>
  <c r="N373" i="14" s="1"/>
  <c r="R373" i="14"/>
  <c r="C374" i="14"/>
  <c r="F374" i="14"/>
  <c r="H374" i="14"/>
  <c r="P374" i="14" s="1"/>
  <c r="L374" i="14"/>
  <c r="N374" i="14" s="1"/>
  <c r="S374" i="14" s="1"/>
  <c r="T374" i="14" s="1"/>
  <c r="R374" i="14"/>
  <c r="C375" i="14"/>
  <c r="F375" i="14"/>
  <c r="H375" i="14"/>
  <c r="L375" i="14"/>
  <c r="N375" i="14" s="1"/>
  <c r="P375" i="14"/>
  <c r="R375" i="14"/>
  <c r="S375" i="14"/>
  <c r="T375" i="14" s="1"/>
  <c r="C376" i="14"/>
  <c r="F376" i="14"/>
  <c r="H376" i="14"/>
  <c r="L376" i="14"/>
  <c r="R376" i="14"/>
  <c r="C377" i="14"/>
  <c r="F377" i="14"/>
  <c r="H377" i="14"/>
  <c r="L377" i="14"/>
  <c r="N377" i="14" s="1"/>
  <c r="S377" i="14" s="1"/>
  <c r="T377" i="14" s="1"/>
  <c r="P377" i="14"/>
  <c r="R377" i="14"/>
  <c r="C378" i="14"/>
  <c r="F378" i="14"/>
  <c r="H378" i="14"/>
  <c r="P378" i="14" s="1"/>
  <c r="L378" i="14"/>
  <c r="N378" i="14" s="1"/>
  <c r="S378" i="14" s="1"/>
  <c r="R378" i="14"/>
  <c r="T378" i="14"/>
  <c r="C379" i="14"/>
  <c r="F379" i="14"/>
  <c r="H379" i="14"/>
  <c r="L379" i="14"/>
  <c r="N379" i="14" s="1"/>
  <c r="S379" i="14" s="1"/>
  <c r="T379" i="14" s="1"/>
  <c r="P379" i="14"/>
  <c r="R379" i="14"/>
  <c r="C380" i="14"/>
  <c r="F380" i="14"/>
  <c r="H380" i="14"/>
  <c r="L380" i="14"/>
  <c r="R380" i="14"/>
  <c r="C381" i="14"/>
  <c r="F381" i="14"/>
  <c r="H381" i="14"/>
  <c r="L381" i="14"/>
  <c r="N381" i="14" s="1"/>
  <c r="R381" i="14"/>
  <c r="C382" i="14"/>
  <c r="F382" i="14"/>
  <c r="H382" i="14"/>
  <c r="P382" i="14" s="1"/>
  <c r="L382" i="14"/>
  <c r="N382" i="14" s="1"/>
  <c r="S382" i="14" s="1"/>
  <c r="T382" i="14" s="1"/>
  <c r="R382" i="14"/>
  <c r="C383" i="14"/>
  <c r="F383" i="14"/>
  <c r="H383" i="14"/>
  <c r="L383" i="14"/>
  <c r="N383" i="14" s="1"/>
  <c r="P383" i="14"/>
  <c r="R383" i="14"/>
  <c r="S383" i="14"/>
  <c r="T383" i="14" s="1"/>
  <c r="C384" i="14"/>
  <c r="F384" i="14"/>
  <c r="H384" i="14"/>
  <c r="L384" i="14"/>
  <c r="R384" i="14"/>
  <c r="C385" i="14"/>
  <c r="F385" i="14"/>
  <c r="H385" i="14"/>
  <c r="L385" i="14"/>
  <c r="N385" i="14" s="1"/>
  <c r="S385" i="14" s="1"/>
  <c r="T385" i="14" s="1"/>
  <c r="P385" i="14"/>
  <c r="R385" i="14"/>
  <c r="C386" i="14"/>
  <c r="F386" i="14"/>
  <c r="H386" i="14"/>
  <c r="P386" i="14" s="1"/>
  <c r="L386" i="14"/>
  <c r="N386" i="14" s="1"/>
  <c r="S386" i="14" s="1"/>
  <c r="R386" i="14"/>
  <c r="T386" i="14"/>
  <c r="C387" i="14"/>
  <c r="F387" i="14"/>
  <c r="H387" i="14"/>
  <c r="L387" i="14"/>
  <c r="N387" i="14" s="1"/>
  <c r="S387" i="14" s="1"/>
  <c r="T387" i="14" s="1"/>
  <c r="P387" i="14"/>
  <c r="R387" i="14"/>
  <c r="C388" i="14"/>
  <c r="F388" i="14"/>
  <c r="H388" i="14"/>
  <c r="L388" i="14"/>
  <c r="R388" i="14"/>
  <c r="C389" i="14"/>
  <c r="F389" i="14"/>
  <c r="H389" i="14"/>
  <c r="L389" i="14"/>
  <c r="N389" i="14" s="1"/>
  <c r="R389" i="14"/>
  <c r="C390" i="14"/>
  <c r="F390" i="14"/>
  <c r="H390" i="14"/>
  <c r="P390" i="14" s="1"/>
  <c r="L390" i="14"/>
  <c r="N390" i="14" s="1"/>
  <c r="S390" i="14" s="1"/>
  <c r="T390" i="14" s="1"/>
  <c r="R390" i="14"/>
  <c r="C391" i="14"/>
  <c r="F391" i="14"/>
  <c r="H391" i="14"/>
  <c r="L391" i="14"/>
  <c r="N391" i="14" s="1"/>
  <c r="P391" i="14"/>
  <c r="R391" i="14"/>
  <c r="S391" i="14"/>
  <c r="T391" i="14" s="1"/>
  <c r="C392" i="14"/>
  <c r="F392" i="14"/>
  <c r="H392" i="14"/>
  <c r="L392" i="14"/>
  <c r="R392" i="14"/>
  <c r="C393" i="14"/>
  <c r="F393" i="14"/>
  <c r="H393" i="14"/>
  <c r="L393" i="14"/>
  <c r="N393" i="14" s="1"/>
  <c r="S393" i="14" s="1"/>
  <c r="T393" i="14" s="1"/>
  <c r="P393" i="14"/>
  <c r="R393" i="14"/>
  <c r="C394" i="14"/>
  <c r="F394" i="14"/>
  <c r="H394" i="14"/>
  <c r="P394" i="14" s="1"/>
  <c r="L394" i="14"/>
  <c r="N394" i="14" s="1"/>
  <c r="S394" i="14" s="1"/>
  <c r="R394" i="14"/>
  <c r="T394" i="14"/>
  <c r="C395" i="14"/>
  <c r="F395" i="14"/>
  <c r="H395" i="14"/>
  <c r="L395" i="14"/>
  <c r="N395" i="14" s="1"/>
  <c r="S395" i="14" s="1"/>
  <c r="T395" i="14" s="1"/>
  <c r="P395" i="14"/>
  <c r="R395" i="14"/>
  <c r="C396" i="14"/>
  <c r="F396" i="14"/>
  <c r="H396" i="14"/>
  <c r="P396" i="14" s="1"/>
  <c r="L396" i="14"/>
  <c r="N396" i="14" s="1"/>
  <c r="S396" i="14" s="1"/>
  <c r="T396" i="14" s="1"/>
  <c r="R396" i="14"/>
  <c r="C397" i="14"/>
  <c r="F397" i="14"/>
  <c r="H397" i="14"/>
  <c r="L397" i="14"/>
  <c r="N397" i="14" s="1"/>
  <c r="R397" i="14"/>
  <c r="C398" i="14"/>
  <c r="F398" i="14"/>
  <c r="H398" i="14"/>
  <c r="P398" i="14" s="1"/>
  <c r="L398" i="14"/>
  <c r="N398" i="14" s="1"/>
  <c r="S398" i="14" s="1"/>
  <c r="T398" i="14" s="1"/>
  <c r="R398" i="14"/>
  <c r="C399" i="14"/>
  <c r="F399" i="14"/>
  <c r="H399" i="14"/>
  <c r="L399" i="14"/>
  <c r="N399" i="14" s="1"/>
  <c r="P399" i="14"/>
  <c r="R399" i="14"/>
  <c r="S399" i="14"/>
  <c r="T399" i="14" s="1"/>
  <c r="C400" i="14"/>
  <c r="F400" i="14"/>
  <c r="H400" i="14"/>
  <c r="L400" i="14"/>
  <c r="R400" i="14"/>
  <c r="C401" i="14"/>
  <c r="F401" i="14"/>
  <c r="H401" i="14"/>
  <c r="L401" i="14"/>
  <c r="N401" i="14" s="1"/>
  <c r="S401" i="14" s="1"/>
  <c r="T401" i="14" s="1"/>
  <c r="P401" i="14"/>
  <c r="R401" i="14"/>
  <c r="C402" i="14"/>
  <c r="F402" i="14"/>
  <c r="H402" i="14"/>
  <c r="P402" i="14" s="1"/>
  <c r="L402" i="14"/>
  <c r="N402" i="14" s="1"/>
  <c r="S402" i="14" s="1"/>
  <c r="R402" i="14"/>
  <c r="T402" i="14"/>
  <c r="C403" i="14"/>
  <c r="F403" i="14"/>
  <c r="H403" i="14"/>
  <c r="L403" i="14"/>
  <c r="N403" i="14" s="1"/>
  <c r="S403" i="14" s="1"/>
  <c r="T403" i="14" s="1"/>
  <c r="P403" i="14"/>
  <c r="R403" i="14"/>
  <c r="C404" i="14"/>
  <c r="F404" i="14"/>
  <c r="H404" i="14"/>
  <c r="P404" i="14" s="1"/>
  <c r="L404" i="14"/>
  <c r="N404" i="14" s="1"/>
  <c r="S404" i="14" s="1"/>
  <c r="T404" i="14" s="1"/>
  <c r="R404" i="14"/>
  <c r="C405" i="14"/>
  <c r="F405" i="14"/>
  <c r="H405" i="14"/>
  <c r="L405" i="14"/>
  <c r="N405" i="14"/>
  <c r="S405" i="14" s="1"/>
  <c r="T405" i="14" s="1"/>
  <c r="P405" i="14"/>
  <c r="R405" i="14"/>
  <c r="C406" i="14"/>
  <c r="F406" i="14"/>
  <c r="H406" i="14"/>
  <c r="L406" i="14"/>
  <c r="R406" i="14"/>
  <c r="C407" i="14"/>
  <c r="F407" i="14"/>
  <c r="H407" i="14"/>
  <c r="L407" i="14"/>
  <c r="N407" i="14"/>
  <c r="S407" i="14" s="1"/>
  <c r="T407" i="14" s="1"/>
  <c r="P407" i="14"/>
  <c r="R407" i="14"/>
  <c r="C408" i="14"/>
  <c r="F408" i="14"/>
  <c r="H408" i="14"/>
  <c r="P408" i="14" s="1"/>
  <c r="L408" i="14"/>
  <c r="N408" i="14" s="1"/>
  <c r="S408" i="14" s="1"/>
  <c r="T408" i="14" s="1"/>
  <c r="R408" i="14"/>
  <c r="C409" i="14"/>
  <c r="F409" i="14"/>
  <c r="H409" i="14"/>
  <c r="L409" i="14"/>
  <c r="N409" i="14"/>
  <c r="S409" i="14" s="1"/>
  <c r="T409" i="14" s="1"/>
  <c r="P409" i="14"/>
  <c r="R409" i="14"/>
  <c r="C410" i="14"/>
  <c r="F410" i="14"/>
  <c r="H410" i="14"/>
  <c r="L410" i="14"/>
  <c r="R410" i="14"/>
  <c r="C411" i="14"/>
  <c r="F411" i="14"/>
  <c r="H411" i="14"/>
  <c r="L411" i="14"/>
  <c r="N411" i="14"/>
  <c r="S411" i="14" s="1"/>
  <c r="T411" i="14" s="1"/>
  <c r="P411" i="14"/>
  <c r="R411" i="14"/>
  <c r="C412" i="14"/>
  <c r="F412" i="14"/>
  <c r="H412" i="14"/>
  <c r="P412" i="14" s="1"/>
  <c r="L412" i="14"/>
  <c r="N412" i="14" s="1"/>
  <c r="S412" i="14" s="1"/>
  <c r="T412" i="14" s="1"/>
  <c r="R412" i="14"/>
  <c r="C413" i="14"/>
  <c r="F413" i="14"/>
  <c r="H413" i="14"/>
  <c r="L413" i="14"/>
  <c r="N413" i="14"/>
  <c r="S413" i="14" s="1"/>
  <c r="T413" i="14" s="1"/>
  <c r="P413" i="14"/>
  <c r="R413" i="14"/>
  <c r="C414" i="14"/>
  <c r="F414" i="14"/>
  <c r="H414" i="14"/>
  <c r="L414" i="14"/>
  <c r="R414" i="14"/>
  <c r="C415" i="14"/>
  <c r="F415" i="14"/>
  <c r="H415" i="14"/>
  <c r="L415" i="14"/>
  <c r="N415" i="14"/>
  <c r="S415" i="14" s="1"/>
  <c r="T415" i="14" s="1"/>
  <c r="P415" i="14"/>
  <c r="R415" i="14"/>
  <c r="C416" i="14"/>
  <c r="F416" i="14"/>
  <c r="H416" i="14"/>
  <c r="P416" i="14" s="1"/>
  <c r="L416" i="14"/>
  <c r="N416" i="14" s="1"/>
  <c r="S416" i="14" s="1"/>
  <c r="T416" i="14" s="1"/>
  <c r="R416" i="14"/>
  <c r="C417" i="14"/>
  <c r="F417" i="14"/>
  <c r="H417" i="14"/>
  <c r="L417" i="14"/>
  <c r="N417" i="14"/>
  <c r="S417" i="14" s="1"/>
  <c r="T417" i="14" s="1"/>
  <c r="P417" i="14"/>
  <c r="R417" i="14"/>
  <c r="C418" i="14"/>
  <c r="F418" i="14"/>
  <c r="H418" i="14"/>
  <c r="L418" i="14"/>
  <c r="R418" i="14"/>
  <c r="C419" i="14"/>
  <c r="F419" i="14"/>
  <c r="H419" i="14"/>
  <c r="L419" i="14"/>
  <c r="N419" i="14"/>
  <c r="S419" i="14" s="1"/>
  <c r="T419" i="14" s="1"/>
  <c r="P419" i="14"/>
  <c r="R419" i="14"/>
  <c r="C420" i="14"/>
  <c r="F420" i="14"/>
  <c r="H420" i="14"/>
  <c r="P420" i="14" s="1"/>
  <c r="L420" i="14"/>
  <c r="N420" i="14" s="1"/>
  <c r="S420" i="14" s="1"/>
  <c r="T420" i="14" s="1"/>
  <c r="R420" i="14"/>
  <c r="C421" i="14"/>
  <c r="F421" i="14"/>
  <c r="H421" i="14"/>
  <c r="L421" i="14"/>
  <c r="N421" i="14"/>
  <c r="S421" i="14" s="1"/>
  <c r="T421" i="14" s="1"/>
  <c r="P421" i="14"/>
  <c r="R421" i="14"/>
  <c r="C422" i="14"/>
  <c r="F422" i="14"/>
  <c r="H422" i="14"/>
  <c r="L422" i="14"/>
  <c r="R422" i="14"/>
  <c r="C423" i="14"/>
  <c r="F423" i="14"/>
  <c r="H423" i="14"/>
  <c r="L423" i="14"/>
  <c r="N423" i="14"/>
  <c r="S423" i="14" s="1"/>
  <c r="T423" i="14" s="1"/>
  <c r="P423" i="14"/>
  <c r="R423" i="14"/>
  <c r="C424" i="14"/>
  <c r="F424" i="14"/>
  <c r="H424" i="14"/>
  <c r="P424" i="14" s="1"/>
  <c r="L424" i="14"/>
  <c r="N424" i="14" s="1"/>
  <c r="S424" i="14" s="1"/>
  <c r="T424" i="14" s="1"/>
  <c r="R424" i="14"/>
  <c r="C425" i="14"/>
  <c r="F425" i="14"/>
  <c r="H425" i="14"/>
  <c r="L425" i="14"/>
  <c r="N425" i="14"/>
  <c r="S425" i="14" s="1"/>
  <c r="T425" i="14" s="1"/>
  <c r="P425" i="14"/>
  <c r="R425" i="14"/>
  <c r="C426" i="14"/>
  <c r="F426" i="14"/>
  <c r="H426" i="14"/>
  <c r="L426" i="14"/>
  <c r="R426" i="14"/>
  <c r="C427" i="14"/>
  <c r="F427" i="14"/>
  <c r="H427" i="14"/>
  <c r="L427" i="14"/>
  <c r="N427" i="14"/>
  <c r="S427" i="14" s="1"/>
  <c r="T427" i="14" s="1"/>
  <c r="P427" i="14"/>
  <c r="R427" i="14"/>
  <c r="C428" i="14"/>
  <c r="F428" i="14"/>
  <c r="H428" i="14"/>
  <c r="P428" i="14" s="1"/>
  <c r="L428" i="14"/>
  <c r="N428" i="14" s="1"/>
  <c r="S428" i="14" s="1"/>
  <c r="T428" i="14" s="1"/>
  <c r="R428" i="14"/>
  <c r="C429" i="14"/>
  <c r="F429" i="14"/>
  <c r="H429" i="14"/>
  <c r="L429" i="14"/>
  <c r="N429" i="14"/>
  <c r="S429" i="14" s="1"/>
  <c r="T429" i="14" s="1"/>
  <c r="P429" i="14"/>
  <c r="R429" i="14"/>
  <c r="C430" i="14"/>
  <c r="F430" i="14"/>
  <c r="H430" i="14"/>
  <c r="L430" i="14"/>
  <c r="R430" i="14"/>
  <c r="C431" i="14"/>
  <c r="F431" i="14"/>
  <c r="H431" i="14"/>
  <c r="L431" i="14"/>
  <c r="N431" i="14"/>
  <c r="S431" i="14" s="1"/>
  <c r="T431" i="14" s="1"/>
  <c r="P431" i="14"/>
  <c r="R431" i="14"/>
  <c r="C432" i="14"/>
  <c r="F432" i="14"/>
  <c r="H432" i="14"/>
  <c r="P432" i="14" s="1"/>
  <c r="L432" i="14"/>
  <c r="N432" i="14" s="1"/>
  <c r="S432" i="14" s="1"/>
  <c r="T432" i="14" s="1"/>
  <c r="R432" i="14"/>
  <c r="C433" i="14"/>
  <c r="F433" i="14"/>
  <c r="H433" i="14"/>
  <c r="L433" i="14"/>
  <c r="N433" i="14"/>
  <c r="S433" i="14" s="1"/>
  <c r="T433" i="14" s="1"/>
  <c r="P433" i="14"/>
  <c r="R433" i="14"/>
  <c r="C434" i="14"/>
  <c r="F434" i="14"/>
  <c r="H434" i="14"/>
  <c r="L434" i="14"/>
  <c r="R434" i="14"/>
  <c r="C435" i="14"/>
  <c r="F435" i="14"/>
  <c r="H435" i="14"/>
  <c r="L435" i="14"/>
  <c r="N435" i="14"/>
  <c r="S435" i="14" s="1"/>
  <c r="T435" i="14" s="1"/>
  <c r="P435" i="14"/>
  <c r="R435" i="14"/>
  <c r="C436" i="14"/>
  <c r="F436" i="14"/>
  <c r="H436" i="14"/>
  <c r="P436" i="14" s="1"/>
  <c r="L436" i="14"/>
  <c r="N436" i="14" s="1"/>
  <c r="S436" i="14" s="1"/>
  <c r="T436" i="14" s="1"/>
  <c r="R436" i="14"/>
  <c r="C437" i="14"/>
  <c r="F437" i="14"/>
  <c r="H437" i="14"/>
  <c r="L437" i="14"/>
  <c r="N437" i="14"/>
  <c r="S437" i="14" s="1"/>
  <c r="T437" i="14" s="1"/>
  <c r="P437" i="14"/>
  <c r="R437" i="14"/>
  <c r="C438" i="14"/>
  <c r="F438" i="14"/>
  <c r="H438" i="14"/>
  <c r="L438" i="14"/>
  <c r="R438" i="14"/>
  <c r="C439" i="14"/>
  <c r="F439" i="14"/>
  <c r="H439" i="14"/>
  <c r="L439" i="14"/>
  <c r="N439" i="14"/>
  <c r="S439" i="14" s="1"/>
  <c r="T439" i="14" s="1"/>
  <c r="P439" i="14"/>
  <c r="R439" i="14"/>
  <c r="C440" i="14"/>
  <c r="F440" i="14"/>
  <c r="H440" i="14"/>
  <c r="P440" i="14" s="1"/>
  <c r="L440" i="14"/>
  <c r="N440" i="14" s="1"/>
  <c r="S440" i="14" s="1"/>
  <c r="T440" i="14" s="1"/>
  <c r="R440" i="14"/>
  <c r="C441" i="14"/>
  <c r="F441" i="14"/>
  <c r="H441" i="14"/>
  <c r="L441" i="14"/>
  <c r="N441" i="14"/>
  <c r="S441" i="14" s="1"/>
  <c r="T441" i="14" s="1"/>
  <c r="P441" i="14"/>
  <c r="R441" i="14"/>
  <c r="C442" i="14"/>
  <c r="F442" i="14"/>
  <c r="H442" i="14"/>
  <c r="L442" i="14"/>
  <c r="R442" i="14"/>
  <c r="C443" i="14"/>
  <c r="F443" i="14"/>
  <c r="H443" i="14"/>
  <c r="L443" i="14"/>
  <c r="N443" i="14"/>
  <c r="S443" i="14" s="1"/>
  <c r="T443" i="14" s="1"/>
  <c r="P443" i="14"/>
  <c r="R443" i="14"/>
  <c r="C444" i="14"/>
  <c r="F444" i="14"/>
  <c r="H444" i="14"/>
  <c r="P444" i="14" s="1"/>
  <c r="L444" i="14"/>
  <c r="N444" i="14" s="1"/>
  <c r="S444" i="14" s="1"/>
  <c r="T444" i="14" s="1"/>
  <c r="R444" i="14"/>
  <c r="C445" i="14"/>
  <c r="F445" i="14"/>
  <c r="H445" i="14"/>
  <c r="L445" i="14"/>
  <c r="N445" i="14"/>
  <c r="S445" i="14" s="1"/>
  <c r="T445" i="14" s="1"/>
  <c r="P445" i="14"/>
  <c r="R445" i="14"/>
  <c r="C446" i="14"/>
  <c r="F446" i="14"/>
  <c r="H446" i="14"/>
  <c r="L446" i="14"/>
  <c r="R446" i="14"/>
  <c r="C447" i="14"/>
  <c r="F447" i="14"/>
  <c r="H447" i="14"/>
  <c r="L447" i="14"/>
  <c r="N447" i="14"/>
  <c r="S447" i="14" s="1"/>
  <c r="T447" i="14" s="1"/>
  <c r="P447" i="14"/>
  <c r="R447" i="14"/>
  <c r="C448" i="14"/>
  <c r="F448" i="14"/>
  <c r="H448" i="14"/>
  <c r="P448" i="14" s="1"/>
  <c r="L448" i="14"/>
  <c r="N448" i="14" s="1"/>
  <c r="S448" i="14" s="1"/>
  <c r="T448" i="14" s="1"/>
  <c r="R448" i="14"/>
  <c r="C449" i="14"/>
  <c r="F449" i="14"/>
  <c r="H449" i="14"/>
  <c r="L449" i="14"/>
  <c r="N449" i="14"/>
  <c r="S449" i="14" s="1"/>
  <c r="T449" i="14" s="1"/>
  <c r="P449" i="14"/>
  <c r="R449" i="14"/>
  <c r="C450" i="14"/>
  <c r="F450" i="14"/>
  <c r="H450" i="14"/>
  <c r="L450" i="14"/>
  <c r="R450" i="14"/>
  <c r="C451" i="14"/>
  <c r="F451" i="14"/>
  <c r="H451" i="14"/>
  <c r="L451" i="14"/>
  <c r="N451" i="14"/>
  <c r="S451" i="14" s="1"/>
  <c r="T451" i="14" s="1"/>
  <c r="P451" i="14"/>
  <c r="R451" i="14"/>
  <c r="C452" i="14"/>
  <c r="F452" i="14"/>
  <c r="H452" i="14"/>
  <c r="P452" i="14" s="1"/>
  <c r="L452" i="14"/>
  <c r="N452" i="14" s="1"/>
  <c r="S452" i="14" s="1"/>
  <c r="T452" i="14" s="1"/>
  <c r="R452" i="14"/>
  <c r="C453" i="14"/>
  <c r="F453" i="14"/>
  <c r="H453" i="14"/>
  <c r="L453" i="14"/>
  <c r="N453" i="14"/>
  <c r="S453" i="14" s="1"/>
  <c r="T453" i="14" s="1"/>
  <c r="P453" i="14"/>
  <c r="R453" i="14"/>
  <c r="C454" i="14"/>
  <c r="F454" i="14"/>
  <c r="H454" i="14"/>
  <c r="L454" i="14"/>
  <c r="R454" i="14"/>
  <c r="C455" i="14"/>
  <c r="F455" i="14"/>
  <c r="H455" i="14"/>
  <c r="L455" i="14"/>
  <c r="N455" i="14"/>
  <c r="S455" i="14" s="1"/>
  <c r="T455" i="14" s="1"/>
  <c r="P455" i="14"/>
  <c r="R455" i="14"/>
  <c r="C456" i="14"/>
  <c r="F456" i="14"/>
  <c r="H456" i="14"/>
  <c r="P456" i="14" s="1"/>
  <c r="L456" i="14"/>
  <c r="N456" i="14" s="1"/>
  <c r="S456" i="14" s="1"/>
  <c r="T456" i="14" s="1"/>
  <c r="R456" i="14"/>
  <c r="C457" i="14"/>
  <c r="F457" i="14"/>
  <c r="H457" i="14"/>
  <c r="L457" i="14"/>
  <c r="N457" i="14"/>
  <c r="S457" i="14" s="1"/>
  <c r="T457" i="14" s="1"/>
  <c r="P457" i="14"/>
  <c r="R457" i="14"/>
  <c r="C458" i="14"/>
  <c r="F458" i="14"/>
  <c r="H458" i="14"/>
  <c r="L458" i="14"/>
  <c r="R458" i="14"/>
  <c r="C459" i="14"/>
  <c r="F459" i="14"/>
  <c r="H459" i="14"/>
  <c r="L459" i="14"/>
  <c r="N459" i="14"/>
  <c r="S459" i="14" s="1"/>
  <c r="T459" i="14" s="1"/>
  <c r="P459" i="14"/>
  <c r="R459" i="14"/>
  <c r="C460" i="14"/>
  <c r="F460" i="14"/>
  <c r="H460" i="14"/>
  <c r="P460" i="14" s="1"/>
  <c r="L460" i="14"/>
  <c r="N460" i="14" s="1"/>
  <c r="S460" i="14" s="1"/>
  <c r="T460" i="14" s="1"/>
  <c r="R460" i="14"/>
  <c r="C461" i="14"/>
  <c r="F461" i="14"/>
  <c r="H461" i="14"/>
  <c r="L461" i="14"/>
  <c r="N461" i="14"/>
  <c r="S461" i="14" s="1"/>
  <c r="T461" i="14" s="1"/>
  <c r="P461" i="14"/>
  <c r="R461" i="14"/>
  <c r="C462" i="14"/>
  <c r="F462" i="14"/>
  <c r="H462" i="14"/>
  <c r="L462" i="14"/>
  <c r="R462" i="14"/>
  <c r="C463" i="14"/>
  <c r="F463" i="14"/>
  <c r="H463" i="14"/>
  <c r="L463" i="14"/>
  <c r="N463" i="14"/>
  <c r="S463" i="14" s="1"/>
  <c r="T463" i="14" s="1"/>
  <c r="P463" i="14"/>
  <c r="R463" i="14"/>
  <c r="C464" i="14"/>
  <c r="F464" i="14"/>
  <c r="H464" i="14"/>
  <c r="P464" i="14" s="1"/>
  <c r="L464" i="14"/>
  <c r="N464" i="14" s="1"/>
  <c r="S464" i="14" s="1"/>
  <c r="T464" i="14" s="1"/>
  <c r="R464" i="14"/>
  <c r="C465" i="14"/>
  <c r="F465" i="14"/>
  <c r="H465" i="14"/>
  <c r="L465" i="14"/>
  <c r="N465" i="14"/>
  <c r="S465" i="14" s="1"/>
  <c r="T465" i="14" s="1"/>
  <c r="P465" i="14"/>
  <c r="R465" i="14"/>
  <c r="C466" i="14"/>
  <c r="F466" i="14"/>
  <c r="H466" i="14"/>
  <c r="L466" i="14"/>
  <c r="R466" i="14"/>
  <c r="C467" i="14"/>
  <c r="F467" i="14"/>
  <c r="H467" i="14"/>
  <c r="L467" i="14"/>
  <c r="N467" i="14"/>
  <c r="S467" i="14" s="1"/>
  <c r="T467" i="14" s="1"/>
  <c r="P467" i="14"/>
  <c r="R467" i="14"/>
  <c r="C468" i="14"/>
  <c r="F468" i="14"/>
  <c r="H468" i="14"/>
  <c r="L468" i="14"/>
  <c r="N468" i="14" s="1"/>
  <c r="R468" i="14"/>
  <c r="C469" i="14"/>
  <c r="F469" i="14"/>
  <c r="H469" i="14"/>
  <c r="L469" i="14"/>
  <c r="N469" i="14" s="1"/>
  <c r="R469" i="14"/>
  <c r="C470" i="14"/>
  <c r="F470" i="14"/>
  <c r="H470" i="14"/>
  <c r="P470" i="14" s="1"/>
  <c r="L470" i="14"/>
  <c r="R470" i="14"/>
  <c r="C471" i="14"/>
  <c r="F471" i="14"/>
  <c r="V471" i="14" s="1"/>
  <c r="H471" i="14"/>
  <c r="N471" i="14" s="1"/>
  <c r="S471" i="14" s="1"/>
  <c r="T471" i="14" s="1"/>
  <c r="L471" i="14"/>
  <c r="P471" i="14"/>
  <c r="R471" i="14"/>
  <c r="C472" i="14"/>
  <c r="F472" i="14"/>
  <c r="H472" i="14"/>
  <c r="L472" i="14"/>
  <c r="N472" i="14" s="1"/>
  <c r="R472" i="14"/>
  <c r="C473" i="14"/>
  <c r="F473" i="14"/>
  <c r="H473" i="14"/>
  <c r="L473" i="14"/>
  <c r="P473" i="14" s="1"/>
  <c r="N473" i="14"/>
  <c r="S473" i="14" s="1"/>
  <c r="T473" i="14" s="1"/>
  <c r="R473" i="14"/>
  <c r="C474" i="14"/>
  <c r="F474" i="14"/>
  <c r="H474" i="14"/>
  <c r="P474" i="14" s="1"/>
  <c r="L474" i="14"/>
  <c r="N474" i="14"/>
  <c r="S474" i="14" s="1"/>
  <c r="T474" i="14" s="1"/>
  <c r="R474" i="14"/>
  <c r="C475" i="14"/>
  <c r="F475" i="14"/>
  <c r="H475" i="14"/>
  <c r="L475" i="14"/>
  <c r="P475" i="14" s="1"/>
  <c r="N475" i="14"/>
  <c r="S475" i="14" s="1"/>
  <c r="T475" i="14" s="1"/>
  <c r="R475" i="14"/>
  <c r="C476" i="14"/>
  <c r="F476" i="14"/>
  <c r="H476" i="14"/>
  <c r="L476" i="14"/>
  <c r="N476" i="14" s="1"/>
  <c r="R476" i="14"/>
  <c r="C477" i="14"/>
  <c r="F477" i="14"/>
  <c r="H477" i="14"/>
  <c r="L477" i="14"/>
  <c r="N477" i="14" s="1"/>
  <c r="R477" i="14"/>
  <c r="C478" i="14"/>
  <c r="F478" i="14"/>
  <c r="H478" i="14"/>
  <c r="P478" i="14" s="1"/>
  <c r="L478" i="14"/>
  <c r="R478" i="14"/>
  <c r="C479" i="14"/>
  <c r="F479" i="14"/>
  <c r="H479" i="14"/>
  <c r="N479" i="14" s="1"/>
  <c r="S479" i="14" s="1"/>
  <c r="T479" i="14" s="1"/>
  <c r="L479" i="14"/>
  <c r="P479" i="14"/>
  <c r="R479" i="14"/>
  <c r="C480" i="14"/>
  <c r="F480" i="14"/>
  <c r="H480" i="14"/>
  <c r="L480" i="14"/>
  <c r="N480" i="14" s="1"/>
  <c r="R480" i="14"/>
  <c r="C481" i="14"/>
  <c r="F481" i="14"/>
  <c r="H481" i="14"/>
  <c r="L481" i="14"/>
  <c r="N481" i="14" s="1"/>
  <c r="R481" i="14"/>
  <c r="C482" i="14"/>
  <c r="F482" i="14"/>
  <c r="H482" i="14"/>
  <c r="L482" i="14"/>
  <c r="N482" i="14"/>
  <c r="S482" i="14" s="1"/>
  <c r="T482" i="14" s="1"/>
  <c r="P482" i="14"/>
  <c r="R482" i="14"/>
  <c r="C483" i="14"/>
  <c r="F483" i="14"/>
  <c r="H483" i="14"/>
  <c r="P483" i="14" s="1"/>
  <c r="L483" i="14"/>
  <c r="R483" i="14"/>
  <c r="C484" i="14"/>
  <c r="F484" i="14"/>
  <c r="H484" i="14"/>
  <c r="L484" i="14"/>
  <c r="N484" i="14" s="1"/>
  <c r="S484" i="14" s="1"/>
  <c r="T484" i="14" s="1"/>
  <c r="P484" i="14"/>
  <c r="R484" i="14"/>
  <c r="C485" i="14"/>
  <c r="F485" i="14"/>
  <c r="H485" i="14"/>
  <c r="L485" i="14"/>
  <c r="N485" i="14" s="1"/>
  <c r="R485" i="14"/>
  <c r="C486" i="14"/>
  <c r="F486" i="14"/>
  <c r="H486" i="14"/>
  <c r="L486" i="14"/>
  <c r="N486" i="14"/>
  <c r="S486" i="14" s="1"/>
  <c r="T486" i="14" s="1"/>
  <c r="P486" i="14"/>
  <c r="R486" i="14"/>
  <c r="C487" i="14"/>
  <c r="F487" i="14"/>
  <c r="H487" i="14"/>
  <c r="P487" i="14" s="1"/>
  <c r="L487" i="14"/>
  <c r="R487" i="14"/>
  <c r="C488" i="14"/>
  <c r="F488" i="14"/>
  <c r="H488" i="14"/>
  <c r="L488" i="14"/>
  <c r="N488" i="14" s="1"/>
  <c r="S488" i="14" s="1"/>
  <c r="T488" i="14" s="1"/>
  <c r="P488" i="14"/>
  <c r="R488" i="14"/>
  <c r="C489" i="14"/>
  <c r="F489" i="14"/>
  <c r="H489" i="14"/>
  <c r="L489" i="14"/>
  <c r="N489" i="14" s="1"/>
  <c r="R489" i="14"/>
  <c r="C490" i="14"/>
  <c r="F490" i="14"/>
  <c r="H490" i="14"/>
  <c r="L490" i="14"/>
  <c r="N490" i="14"/>
  <c r="S490" i="14" s="1"/>
  <c r="T490" i="14" s="1"/>
  <c r="P490" i="14"/>
  <c r="R490" i="14"/>
  <c r="C491" i="14"/>
  <c r="F491" i="14"/>
  <c r="H491" i="14"/>
  <c r="P491" i="14" s="1"/>
  <c r="L491" i="14"/>
  <c r="R491" i="14"/>
  <c r="C492" i="14"/>
  <c r="F492" i="14"/>
  <c r="H492" i="14"/>
  <c r="L492" i="14"/>
  <c r="N492" i="14" s="1"/>
  <c r="S492" i="14" s="1"/>
  <c r="T492" i="14" s="1"/>
  <c r="P492" i="14"/>
  <c r="R492" i="14"/>
  <c r="C493" i="14"/>
  <c r="F493" i="14"/>
  <c r="H493" i="14"/>
  <c r="L493" i="14"/>
  <c r="N493" i="14" s="1"/>
  <c r="R493" i="14"/>
  <c r="C494" i="14"/>
  <c r="F494" i="14"/>
  <c r="H494" i="14"/>
  <c r="L494" i="14"/>
  <c r="N494" i="14"/>
  <c r="S494" i="14" s="1"/>
  <c r="T494" i="14" s="1"/>
  <c r="P494" i="14"/>
  <c r="R494" i="14"/>
  <c r="C495" i="14"/>
  <c r="F495" i="14"/>
  <c r="H495" i="14"/>
  <c r="P495" i="14" s="1"/>
  <c r="L495" i="14"/>
  <c r="R495" i="14"/>
  <c r="C496" i="14"/>
  <c r="F496" i="14"/>
  <c r="H496" i="14"/>
  <c r="L496" i="14"/>
  <c r="N496" i="14" s="1"/>
  <c r="S496" i="14" s="1"/>
  <c r="T496" i="14" s="1"/>
  <c r="P496" i="14"/>
  <c r="R496" i="14"/>
  <c r="C497" i="14"/>
  <c r="F497" i="14"/>
  <c r="H497" i="14"/>
  <c r="L497" i="14"/>
  <c r="N497" i="14" s="1"/>
  <c r="R497" i="14"/>
  <c r="C498" i="14"/>
  <c r="F498" i="14"/>
  <c r="H498" i="14"/>
  <c r="L498" i="14"/>
  <c r="N498" i="14"/>
  <c r="S498" i="14" s="1"/>
  <c r="T498" i="14" s="1"/>
  <c r="P498" i="14"/>
  <c r="R498" i="14"/>
  <c r="C499" i="14"/>
  <c r="F499" i="14"/>
  <c r="H499" i="14"/>
  <c r="P499" i="14" s="1"/>
  <c r="L499" i="14"/>
  <c r="R499" i="14"/>
  <c r="C500" i="14"/>
  <c r="F500" i="14"/>
  <c r="H500" i="14"/>
  <c r="L500" i="14"/>
  <c r="N500" i="14" s="1"/>
  <c r="S500" i="14" s="1"/>
  <c r="T500" i="14" s="1"/>
  <c r="P500" i="14"/>
  <c r="R500" i="14"/>
  <c r="L5" i="8"/>
  <c r="L6" i="8"/>
  <c r="L7" i="8"/>
  <c r="L8" i="8"/>
  <c r="L9" i="8"/>
  <c r="L10" i="8"/>
  <c r="L11" i="8"/>
  <c r="L12" i="8"/>
  <c r="L13" i="8"/>
  <c r="L14" i="8"/>
  <c r="L15" i="8"/>
  <c r="L16" i="8"/>
  <c r="L17" i="8"/>
  <c r="L18" i="8"/>
  <c r="L19" i="8"/>
  <c r="L20" i="8"/>
  <c r="L21" i="8"/>
  <c r="L22" i="8"/>
  <c r="L23" i="8"/>
  <c r="L24" i="8"/>
  <c r="L25" i="8"/>
  <c r="L33" i="8"/>
  <c r="L34" i="8"/>
  <c r="L35" i="8"/>
  <c r="L36" i="8"/>
  <c r="L37" i="8"/>
  <c r="L38" i="8"/>
  <c r="L39" i="8"/>
  <c r="L40" i="8"/>
  <c r="L41" i="8"/>
  <c r="L42" i="8"/>
  <c r="L43" i="8"/>
  <c r="L44" i="8"/>
  <c r="L45" i="8"/>
  <c r="L46" i="8"/>
  <c r="L47" i="8"/>
  <c r="L48" i="8"/>
  <c r="L49" i="8"/>
  <c r="L50" i="8"/>
  <c r="L51" i="8"/>
  <c r="L52" i="8"/>
  <c r="L53" i="8"/>
  <c r="L54" i="8"/>
  <c r="L55" i="8"/>
  <c r="L56" i="8"/>
  <c r="L57" i="8"/>
  <c r="L58" i="8"/>
  <c r="J23" i="1"/>
  <c r="M23" i="1" s="1"/>
  <c r="J24" i="1"/>
  <c r="H24" i="1"/>
  <c r="J25" i="1"/>
  <c r="H25" i="1"/>
  <c r="J26" i="1"/>
  <c r="H26" i="1"/>
  <c r="J27" i="1"/>
  <c r="J28" i="1"/>
  <c r="H28" i="1"/>
  <c r="J29" i="1"/>
  <c r="H29" i="1"/>
  <c r="J30" i="1"/>
  <c r="H30" i="1"/>
  <c r="J31" i="1"/>
  <c r="H31" i="1"/>
  <c r="J32" i="1"/>
  <c r="H32" i="1"/>
  <c r="J33" i="1"/>
  <c r="H33" i="1"/>
  <c r="J34" i="1"/>
  <c r="H34" i="1"/>
  <c r="J35" i="1"/>
  <c r="H35" i="1"/>
  <c r="J36" i="1"/>
  <c r="H36" i="1"/>
  <c r="J37" i="1"/>
  <c r="H37" i="1"/>
  <c r="J38" i="1"/>
  <c r="H38" i="1"/>
  <c r="J39" i="1"/>
  <c r="H39" i="1"/>
  <c r="J40" i="1"/>
  <c r="H40" i="1"/>
  <c r="J41" i="1"/>
  <c r="H41" i="1"/>
  <c r="J42" i="1"/>
  <c r="H42" i="1"/>
  <c r="J43" i="1"/>
  <c r="H43" i="1"/>
  <c r="J44" i="1"/>
  <c r="H44" i="1"/>
  <c r="J45" i="1"/>
  <c r="H45" i="1"/>
  <c r="J46" i="1"/>
  <c r="H46" i="1"/>
  <c r="J47" i="1"/>
  <c r="H47" i="1"/>
  <c r="J48" i="1"/>
  <c r="H48" i="1"/>
  <c r="J49" i="1"/>
  <c r="H49" i="1"/>
  <c r="J50" i="1"/>
  <c r="H50" i="1"/>
  <c r="J51" i="1"/>
  <c r="H51" i="1"/>
  <c r="J52" i="1"/>
  <c r="H52" i="1"/>
  <c r="J53" i="1"/>
  <c r="H53" i="1"/>
  <c r="J54" i="1"/>
  <c r="H54" i="1"/>
  <c r="J55" i="1"/>
  <c r="H55" i="1"/>
  <c r="J56" i="1"/>
  <c r="H56" i="1"/>
  <c r="J57" i="1"/>
  <c r="H57" i="1"/>
  <c r="J58" i="1"/>
  <c r="H58" i="1"/>
  <c r="J5" i="1"/>
  <c r="H5" i="1"/>
  <c r="M5" i="1" s="1"/>
  <c r="J6" i="1"/>
  <c r="H6" i="1"/>
  <c r="M6" i="1" s="1"/>
  <c r="J7" i="1"/>
  <c r="H7" i="1"/>
  <c r="M7" i="1" s="1"/>
  <c r="J8" i="1"/>
  <c r="H8" i="1"/>
  <c r="M8" i="1" s="1"/>
  <c r="J9" i="1"/>
  <c r="H9" i="1"/>
  <c r="M9" i="1" s="1"/>
  <c r="J10" i="1"/>
  <c r="H10" i="1"/>
  <c r="M10" i="1" s="1"/>
  <c r="J11" i="1"/>
  <c r="H11" i="1"/>
  <c r="M11" i="1" s="1"/>
  <c r="J12" i="1"/>
  <c r="H12" i="1"/>
  <c r="M12" i="1" s="1"/>
  <c r="J13" i="1"/>
  <c r="H13" i="1"/>
  <c r="M13" i="1" s="1"/>
  <c r="J14" i="1"/>
  <c r="H14" i="1"/>
  <c r="J15" i="1"/>
  <c r="H15" i="1"/>
  <c r="M15" i="1" s="1"/>
  <c r="J16" i="1"/>
  <c r="H16" i="1"/>
  <c r="M16" i="1" s="1"/>
  <c r="J17" i="1"/>
  <c r="H17" i="1"/>
  <c r="M17" i="1" s="1"/>
  <c r="J4" i="1"/>
  <c r="H4" i="1"/>
  <c r="B9" i="9"/>
  <c r="C9" i="9"/>
  <c r="K9" i="9" s="1"/>
  <c r="D9" i="9"/>
  <c r="H9" i="9"/>
  <c r="B10" i="9"/>
  <c r="C10" i="9"/>
  <c r="K10" i="9" s="1"/>
  <c r="D10" i="9"/>
  <c r="H10" i="9"/>
  <c r="B11" i="9"/>
  <c r="C11" i="9"/>
  <c r="K11" i="9" s="1"/>
  <c r="D11" i="9"/>
  <c r="H11" i="9"/>
  <c r="B12" i="9"/>
  <c r="C12" i="9"/>
  <c r="K12" i="9" s="1"/>
  <c r="D12" i="9"/>
  <c r="H12" i="9"/>
  <c r="B13" i="9"/>
  <c r="C13" i="9"/>
  <c r="K13" i="9" s="1"/>
  <c r="D13" i="9"/>
  <c r="H13" i="9"/>
  <c r="B14" i="9"/>
  <c r="C14" i="9"/>
  <c r="K14" i="9" s="1"/>
  <c r="D14" i="9"/>
  <c r="H14" i="9"/>
  <c r="B15" i="9"/>
  <c r="C15" i="9"/>
  <c r="K15" i="9" s="1"/>
  <c r="D15" i="9"/>
  <c r="H15" i="9"/>
  <c r="B16" i="9"/>
  <c r="C16" i="9"/>
  <c r="K16" i="9" s="1"/>
  <c r="D16" i="9"/>
  <c r="H16" i="9"/>
  <c r="B17" i="9"/>
  <c r="C17" i="9"/>
  <c r="K17" i="9" s="1"/>
  <c r="D17" i="9"/>
  <c r="H17" i="9"/>
  <c r="B18" i="9"/>
  <c r="C18" i="9"/>
  <c r="K18" i="9" s="1"/>
  <c r="D18" i="9"/>
  <c r="H18" i="9"/>
  <c r="B43" i="9"/>
  <c r="C43" i="9"/>
  <c r="K43" i="9" s="1"/>
  <c r="D43" i="9"/>
  <c r="H43" i="9"/>
  <c r="B44" i="9"/>
  <c r="C44" i="9"/>
  <c r="K44" i="9" s="1"/>
  <c r="D44" i="9"/>
  <c r="H44" i="9"/>
  <c r="B45" i="9"/>
  <c r="C45" i="9"/>
  <c r="K45" i="9" s="1"/>
  <c r="D45" i="9"/>
  <c r="H45" i="9"/>
  <c r="B46" i="9"/>
  <c r="C46" i="9"/>
  <c r="K46" i="9" s="1"/>
  <c r="D46" i="9"/>
  <c r="H46" i="9"/>
  <c r="B47" i="9"/>
  <c r="C47" i="9"/>
  <c r="K47" i="9" s="1"/>
  <c r="D47" i="9"/>
  <c r="H47" i="9"/>
  <c r="B48" i="9"/>
  <c r="C48" i="9"/>
  <c r="K48" i="9" s="1"/>
  <c r="D48" i="9"/>
  <c r="H48" i="9"/>
  <c r="B49" i="9"/>
  <c r="C49" i="9"/>
  <c r="K49" i="9" s="1"/>
  <c r="D49" i="9"/>
  <c r="H49" i="9"/>
  <c r="B50" i="9"/>
  <c r="C50" i="9"/>
  <c r="K50" i="9" s="1"/>
  <c r="D50" i="9"/>
  <c r="H50" i="9"/>
  <c r="B51" i="9"/>
  <c r="C51" i="9"/>
  <c r="K51" i="9" s="1"/>
  <c r="D51" i="9"/>
  <c r="H51" i="9"/>
  <c r="B52" i="9"/>
  <c r="C52" i="9"/>
  <c r="K52" i="9" s="1"/>
  <c r="D52" i="9"/>
  <c r="H52" i="9"/>
  <c r="B25" i="9"/>
  <c r="C25" i="9"/>
  <c r="K25" i="9" s="1"/>
  <c r="D25" i="9"/>
  <c r="H25" i="9"/>
  <c r="B26" i="9"/>
  <c r="C26" i="9"/>
  <c r="K26" i="9" s="1"/>
  <c r="D26" i="9"/>
  <c r="H26" i="9"/>
  <c r="B27" i="9"/>
  <c r="C27" i="9"/>
  <c r="K27" i="9" s="1"/>
  <c r="D27" i="9"/>
  <c r="H27" i="9"/>
  <c r="B28" i="9"/>
  <c r="C28" i="9"/>
  <c r="K28" i="9" s="1"/>
  <c r="D28" i="9"/>
  <c r="H28" i="9"/>
  <c r="B29" i="9"/>
  <c r="C29" i="9"/>
  <c r="K29" i="9" s="1"/>
  <c r="D29" i="9"/>
  <c r="H29" i="9"/>
  <c r="B30" i="9"/>
  <c r="C30" i="9"/>
  <c r="K30" i="9" s="1"/>
  <c r="D30" i="9"/>
  <c r="H30" i="9"/>
  <c r="B31" i="9"/>
  <c r="C31" i="9"/>
  <c r="K31" i="9" s="1"/>
  <c r="D31" i="9"/>
  <c r="H31" i="9"/>
  <c r="B32" i="9"/>
  <c r="C32" i="9"/>
  <c r="K32" i="9" s="1"/>
  <c r="D32" i="9"/>
  <c r="H32" i="9"/>
  <c r="B33" i="9"/>
  <c r="C33" i="9"/>
  <c r="K33" i="9" s="1"/>
  <c r="D33" i="9"/>
  <c r="H33" i="9"/>
  <c r="B34" i="9"/>
  <c r="C34" i="9"/>
  <c r="K34" i="9" s="1"/>
  <c r="D34" i="9"/>
  <c r="H34" i="9"/>
  <c r="B35" i="9"/>
  <c r="C35" i="9"/>
  <c r="K35" i="9" s="1"/>
  <c r="D35" i="9"/>
  <c r="H35" i="9"/>
  <c r="B36" i="9"/>
  <c r="C36" i="9"/>
  <c r="K36" i="9" s="1"/>
  <c r="D36" i="9"/>
  <c r="H36" i="9"/>
  <c r="B37" i="9"/>
  <c r="C37" i="9"/>
  <c r="K37" i="9" s="1"/>
  <c r="D37" i="9"/>
  <c r="H37" i="9"/>
  <c r="B38" i="9"/>
  <c r="C38" i="9"/>
  <c r="K38" i="9" s="1"/>
  <c r="D38" i="9"/>
  <c r="H38" i="9"/>
  <c r="B39" i="9"/>
  <c r="C39" i="9"/>
  <c r="K39" i="9" s="1"/>
  <c r="D39" i="9"/>
  <c r="H39" i="9"/>
  <c r="B40" i="9"/>
  <c r="C40" i="9"/>
  <c r="K40" i="9" s="1"/>
  <c r="D40" i="9"/>
  <c r="H40" i="9"/>
  <c r="B41" i="9"/>
  <c r="C41" i="9"/>
  <c r="K41" i="9" s="1"/>
  <c r="D41" i="9"/>
  <c r="H41" i="9"/>
  <c r="B42" i="9"/>
  <c r="C42" i="9"/>
  <c r="K42" i="9" s="1"/>
  <c r="D42" i="9"/>
  <c r="H42" i="9"/>
  <c r="B5" i="9"/>
  <c r="C5" i="9"/>
  <c r="K5" i="9" s="1"/>
  <c r="D5" i="9"/>
  <c r="H5" i="9"/>
  <c r="B6" i="9"/>
  <c r="C6" i="9"/>
  <c r="K6" i="9" s="1"/>
  <c r="D6" i="9"/>
  <c r="H6" i="9"/>
  <c r="B7" i="9"/>
  <c r="C7" i="9"/>
  <c r="K7" i="9" s="1"/>
  <c r="D7" i="9"/>
  <c r="H7" i="9"/>
  <c r="B8" i="9"/>
  <c r="C8" i="9"/>
  <c r="K8" i="9" s="1"/>
  <c r="D8" i="9"/>
  <c r="H8" i="9"/>
  <c r="B4" i="10"/>
  <c r="H4" i="10" s="1"/>
  <c r="F4" i="10"/>
  <c r="B5" i="10"/>
  <c r="H5" i="10" s="1"/>
  <c r="F5" i="10"/>
  <c r="B6" i="10"/>
  <c r="H6" i="10" s="1"/>
  <c r="F6" i="10"/>
  <c r="B7" i="10"/>
  <c r="H7" i="10" s="1"/>
  <c r="F7" i="10"/>
  <c r="B8" i="10"/>
  <c r="H8" i="10" s="1"/>
  <c r="F8" i="10"/>
  <c r="B9" i="10"/>
  <c r="H9" i="10" s="1"/>
  <c r="F9" i="10"/>
  <c r="B10" i="10"/>
  <c r="H10" i="10" s="1"/>
  <c r="F10" i="10"/>
  <c r="B11" i="10"/>
  <c r="H11" i="10" s="1"/>
  <c r="F11" i="10"/>
  <c r="B12" i="10"/>
  <c r="H12" i="10" s="1"/>
  <c r="F12" i="10"/>
  <c r="B13" i="10"/>
  <c r="H13" i="10" s="1"/>
  <c r="F13" i="10"/>
  <c r="B14" i="10"/>
  <c r="H14" i="10" s="1"/>
  <c r="F14" i="10"/>
  <c r="B15" i="10"/>
  <c r="H15" i="10" s="1"/>
  <c r="F15" i="10"/>
  <c r="B16" i="10"/>
  <c r="H16" i="10" s="1"/>
  <c r="F16" i="10"/>
  <c r="H4" i="11"/>
  <c r="F4" i="11"/>
  <c r="H5" i="11"/>
  <c r="F5" i="11"/>
  <c r="H6" i="11"/>
  <c r="F6" i="11"/>
  <c r="H7" i="11"/>
  <c r="F7" i="11"/>
  <c r="H8" i="11"/>
  <c r="F8" i="11"/>
  <c r="H9" i="11"/>
  <c r="F9" i="11"/>
  <c r="H10" i="11"/>
  <c r="F10" i="11"/>
  <c r="H11" i="11"/>
  <c r="F11" i="11"/>
  <c r="H12" i="11"/>
  <c r="F12" i="11"/>
  <c r="H13" i="11"/>
  <c r="F13" i="11"/>
  <c r="H14" i="11"/>
  <c r="F14" i="11"/>
  <c r="H15" i="11"/>
  <c r="F15" i="11"/>
  <c r="H16" i="11"/>
  <c r="F16" i="11"/>
  <c r="H17" i="11"/>
  <c r="F17" i="11"/>
  <c r="H18" i="11"/>
  <c r="F18" i="11"/>
  <c r="H19" i="11"/>
  <c r="F19" i="11"/>
  <c r="H20" i="11"/>
  <c r="F20" i="11"/>
  <c r="M4" i="1" l="1"/>
  <c r="M14" i="1"/>
  <c r="M57" i="1"/>
  <c r="M55" i="1"/>
  <c r="M53" i="1"/>
  <c r="M51" i="1"/>
  <c r="M49" i="1"/>
  <c r="M47" i="1"/>
  <c r="M45" i="1"/>
  <c r="M43" i="1"/>
  <c r="M41" i="1"/>
  <c r="M39" i="1"/>
  <c r="M37" i="1"/>
  <c r="M35" i="1"/>
  <c r="M33" i="1"/>
  <c r="M31" i="1"/>
  <c r="M29" i="1"/>
  <c r="M25" i="1"/>
  <c r="H27" i="1"/>
  <c r="M27" i="1" s="1"/>
  <c r="M58" i="1"/>
  <c r="M56" i="1"/>
  <c r="M54" i="1"/>
  <c r="M52" i="1"/>
  <c r="M50" i="1"/>
  <c r="M48" i="1"/>
  <c r="M46" i="1"/>
  <c r="M44" i="1"/>
  <c r="M42" i="1"/>
  <c r="M40" i="1"/>
  <c r="M38" i="1"/>
  <c r="M36" i="1"/>
  <c r="M34" i="1"/>
  <c r="M32" i="1"/>
  <c r="M30" i="1"/>
  <c r="M28" i="1"/>
  <c r="M26" i="1"/>
  <c r="M24" i="1"/>
  <c r="V77" i="14"/>
  <c r="N23" i="8"/>
  <c r="W243" i="14"/>
  <c r="X243" i="14" s="1"/>
  <c r="V167" i="14"/>
  <c r="V152" i="14"/>
  <c r="W73" i="14"/>
  <c r="X73" i="14" s="1"/>
  <c r="W489" i="14"/>
  <c r="X489" i="14" s="1"/>
  <c r="W280" i="14"/>
  <c r="X280" i="14" s="1"/>
  <c r="W276" i="14"/>
  <c r="X276" i="14" s="1"/>
  <c r="V250" i="14"/>
  <c r="W165" i="14"/>
  <c r="X165" i="14" s="1"/>
  <c r="W150" i="14"/>
  <c r="X150" i="14" s="1"/>
  <c r="W125" i="14"/>
  <c r="X125" i="14" s="1"/>
  <c r="W120" i="14"/>
  <c r="X120" i="14" s="1"/>
  <c r="V111" i="14"/>
  <c r="V103" i="14"/>
  <c r="V96" i="14"/>
  <c r="W485" i="14"/>
  <c r="X485" i="14" s="1"/>
  <c r="W493" i="14"/>
  <c r="X493" i="14" s="1"/>
  <c r="W92" i="14"/>
  <c r="X92" i="14" s="1"/>
  <c r="V92" i="14"/>
  <c r="V497" i="14"/>
  <c r="V480" i="14"/>
  <c r="V202" i="14"/>
  <c r="V183" i="14"/>
  <c r="W183" i="14"/>
  <c r="X183" i="14" s="1"/>
  <c r="V181" i="14"/>
  <c r="V234" i="14"/>
  <c r="V113" i="14"/>
  <c r="V487" i="14"/>
  <c r="W484" i="14"/>
  <c r="X484" i="14" s="1"/>
  <c r="V470" i="14"/>
  <c r="V261" i="14"/>
  <c r="V242" i="14"/>
  <c r="V114" i="14"/>
  <c r="W495" i="14"/>
  <c r="X495" i="14" s="1"/>
  <c r="V488" i="14"/>
  <c r="W478" i="14"/>
  <c r="X478" i="14" s="1"/>
  <c r="V231" i="14"/>
  <c r="V160" i="14"/>
  <c r="V150" i="14"/>
  <c r="V144" i="14"/>
  <c r="V132" i="14"/>
  <c r="W53" i="14"/>
  <c r="X53" i="14" s="1"/>
  <c r="V53" i="14"/>
  <c r="W31" i="14"/>
  <c r="X31" i="14" s="1"/>
  <c r="W499" i="14"/>
  <c r="X499" i="14" s="1"/>
  <c r="V492" i="14"/>
  <c r="W472" i="14"/>
  <c r="X472" i="14" s="1"/>
  <c r="W191" i="14"/>
  <c r="X191" i="14" s="1"/>
  <c r="W176" i="14"/>
  <c r="X176" i="14" s="1"/>
  <c r="V166" i="14"/>
  <c r="W166" i="14"/>
  <c r="X166" i="14" s="1"/>
  <c r="V119" i="14"/>
  <c r="W97" i="14"/>
  <c r="X97" i="14" s="1"/>
  <c r="V254" i="14"/>
  <c r="W247" i="14"/>
  <c r="X247" i="14" s="1"/>
  <c r="V206" i="14"/>
  <c r="W168" i="14"/>
  <c r="X168" i="14" s="1"/>
  <c r="W133" i="14"/>
  <c r="X133" i="14" s="1"/>
  <c r="V69" i="14"/>
  <c r="W65" i="14"/>
  <c r="X65" i="14" s="1"/>
  <c r="V49" i="14"/>
  <c r="V218" i="14"/>
  <c r="W215" i="14"/>
  <c r="X215" i="14" s="1"/>
  <c r="V198" i="14"/>
  <c r="V195" i="14"/>
  <c r="W190" i="14"/>
  <c r="X190" i="14" s="1"/>
  <c r="V106" i="14"/>
  <c r="W95" i="14"/>
  <c r="X95" i="14" s="1"/>
  <c r="E45" i="9"/>
  <c r="I45" i="9" s="1"/>
  <c r="E49" i="9"/>
  <c r="I49" i="9" s="1"/>
  <c r="E48" i="9"/>
  <c r="I48" i="9" s="1"/>
  <c r="E47" i="9"/>
  <c r="I47" i="9" s="1"/>
  <c r="N18" i="8"/>
  <c r="E7" i="9"/>
  <c r="I7" i="9" s="1"/>
  <c r="E41" i="9"/>
  <c r="I41" i="9" s="1"/>
  <c r="E43" i="9"/>
  <c r="I43" i="9" s="1"/>
  <c r="E13" i="9"/>
  <c r="I13" i="9" s="1"/>
  <c r="E12" i="9"/>
  <c r="I12" i="9" s="1"/>
  <c r="E9" i="9"/>
  <c r="I9" i="9" s="1"/>
  <c r="N21" i="8"/>
  <c r="N19" i="8"/>
  <c r="N17" i="8"/>
  <c r="E51" i="9"/>
  <c r="I51" i="9" s="1"/>
  <c r="E46" i="9"/>
  <c r="I46" i="9" s="1"/>
  <c r="W476" i="14"/>
  <c r="X476" i="14" s="1"/>
  <c r="V476" i="14"/>
  <c r="S309" i="14"/>
  <c r="T309" i="14" s="1"/>
  <c r="S389" i="14"/>
  <c r="T389" i="14" s="1"/>
  <c r="V499" i="14"/>
  <c r="V483" i="14"/>
  <c r="W483" i="14"/>
  <c r="X483" i="14" s="1"/>
  <c r="S481" i="14"/>
  <c r="T481" i="14" s="1"/>
  <c r="S357" i="14"/>
  <c r="T357" i="14" s="1"/>
  <c r="S489" i="14"/>
  <c r="T489" i="14" s="1"/>
  <c r="W488" i="14"/>
  <c r="X488" i="14" s="1"/>
  <c r="V489" i="14"/>
  <c r="W487" i="14"/>
  <c r="X487" i="14" s="1"/>
  <c r="S469" i="14"/>
  <c r="T469" i="14" s="1"/>
  <c r="V226" i="14"/>
  <c r="W226" i="14"/>
  <c r="X226" i="14" s="1"/>
  <c r="V168" i="14"/>
  <c r="P101" i="14"/>
  <c r="N101" i="14"/>
  <c r="N38" i="14"/>
  <c r="S38" i="14" s="1"/>
  <c r="T38" i="14" s="1"/>
  <c r="P38" i="14"/>
  <c r="P497" i="14"/>
  <c r="S497" i="14" s="1"/>
  <c r="T497" i="14" s="1"/>
  <c r="P489" i="14"/>
  <c r="P477" i="14"/>
  <c r="S477" i="14" s="1"/>
  <c r="T477" i="14" s="1"/>
  <c r="P476" i="14"/>
  <c r="P469" i="14"/>
  <c r="P468" i="14"/>
  <c r="S468" i="14" s="1"/>
  <c r="T468" i="14" s="1"/>
  <c r="P458" i="14"/>
  <c r="N458" i="14"/>
  <c r="S458" i="14" s="1"/>
  <c r="T458" i="14" s="1"/>
  <c r="P442" i="14"/>
  <c r="N442" i="14"/>
  <c r="S442" i="14" s="1"/>
  <c r="T442" i="14" s="1"/>
  <c r="P434" i="14"/>
  <c r="N434" i="14"/>
  <c r="S434" i="14" s="1"/>
  <c r="T434" i="14" s="1"/>
  <c r="P430" i="14"/>
  <c r="N430" i="14"/>
  <c r="S430" i="14" s="1"/>
  <c r="T430" i="14" s="1"/>
  <c r="P422" i="14"/>
  <c r="N422" i="14"/>
  <c r="S422" i="14" s="1"/>
  <c r="T422" i="14" s="1"/>
  <c r="P414" i="14"/>
  <c r="N414" i="14"/>
  <c r="S414" i="14" s="1"/>
  <c r="T414" i="14" s="1"/>
  <c r="W288" i="14"/>
  <c r="X288" i="14" s="1"/>
  <c r="V288" i="14"/>
  <c r="W272" i="14"/>
  <c r="X272" i="14" s="1"/>
  <c r="V272" i="14"/>
  <c r="W268" i="14"/>
  <c r="X268" i="14" s="1"/>
  <c r="V268" i="14"/>
  <c r="W258" i="14"/>
  <c r="X258" i="14" s="1"/>
  <c r="V258" i="14"/>
  <c r="N258" i="14"/>
  <c r="P258" i="14"/>
  <c r="E50" i="9"/>
  <c r="I50" i="9" s="1"/>
  <c r="E44" i="9"/>
  <c r="I44" i="9" s="1"/>
  <c r="N24" i="8"/>
  <c r="N13" i="8"/>
  <c r="N11" i="8"/>
  <c r="N7" i="8"/>
  <c r="N5" i="8"/>
  <c r="N478" i="14"/>
  <c r="S478" i="14" s="1"/>
  <c r="T478" i="14" s="1"/>
  <c r="N470" i="14"/>
  <c r="S470" i="14" s="1"/>
  <c r="T470" i="14" s="1"/>
  <c r="P335" i="14"/>
  <c r="S335" i="14" s="1"/>
  <c r="T335" i="14" s="1"/>
  <c r="P327" i="14"/>
  <c r="S327" i="14" s="1"/>
  <c r="T327" i="14" s="1"/>
  <c r="P319" i="14"/>
  <c r="S319" i="14" s="1"/>
  <c r="T319" i="14" s="1"/>
  <c r="P311" i="14"/>
  <c r="S311" i="14" s="1"/>
  <c r="T311" i="14" s="1"/>
  <c r="P303" i="14"/>
  <c r="S303" i="14" s="1"/>
  <c r="T303" i="14" s="1"/>
  <c r="N301" i="14"/>
  <c r="S301" i="14" s="1"/>
  <c r="T301" i="14" s="1"/>
  <c r="P301" i="14"/>
  <c r="P203" i="14"/>
  <c r="S203" i="14" s="1"/>
  <c r="T203" i="14" s="1"/>
  <c r="S195" i="14"/>
  <c r="T195" i="14" s="1"/>
  <c r="N180" i="14"/>
  <c r="S180" i="14" s="1"/>
  <c r="T180" i="14" s="1"/>
  <c r="P180" i="14"/>
  <c r="N170" i="14"/>
  <c r="S170" i="14" s="1"/>
  <c r="T170" i="14" s="1"/>
  <c r="P98" i="14"/>
  <c r="N98" i="14"/>
  <c r="P90" i="14"/>
  <c r="N90" i="14"/>
  <c r="W87" i="14"/>
  <c r="X87" i="14" s="1"/>
  <c r="V87" i="14"/>
  <c r="S476" i="14"/>
  <c r="T476" i="14" s="1"/>
  <c r="W266" i="14"/>
  <c r="X266" i="14" s="1"/>
  <c r="V266" i="14"/>
  <c r="N266" i="14"/>
  <c r="P266" i="14"/>
  <c r="N250" i="14"/>
  <c r="P250" i="14"/>
  <c r="W203" i="14"/>
  <c r="X203" i="14" s="1"/>
  <c r="V203" i="14"/>
  <c r="N28" i="14"/>
  <c r="P28" i="14"/>
  <c r="N14" i="14"/>
  <c r="P14" i="14"/>
  <c r="N499" i="14"/>
  <c r="S499" i="14" s="1"/>
  <c r="T499" i="14" s="1"/>
  <c r="N495" i="14"/>
  <c r="S495" i="14" s="1"/>
  <c r="T495" i="14" s="1"/>
  <c r="P493" i="14"/>
  <c r="S493" i="14" s="1"/>
  <c r="T493" i="14" s="1"/>
  <c r="N491" i="14"/>
  <c r="S491" i="14" s="1"/>
  <c r="T491" i="14" s="1"/>
  <c r="N487" i="14"/>
  <c r="S487" i="14" s="1"/>
  <c r="T487" i="14" s="1"/>
  <c r="P485" i="14"/>
  <c r="S485" i="14" s="1"/>
  <c r="T485" i="14" s="1"/>
  <c r="N483" i="14"/>
  <c r="S483" i="14" s="1"/>
  <c r="T483" i="14" s="1"/>
  <c r="P481" i="14"/>
  <c r="P466" i="14"/>
  <c r="N466" i="14"/>
  <c r="S466" i="14" s="1"/>
  <c r="T466" i="14" s="1"/>
  <c r="P462" i="14"/>
  <c r="N462" i="14"/>
  <c r="S462" i="14" s="1"/>
  <c r="T462" i="14" s="1"/>
  <c r="P454" i="14"/>
  <c r="N454" i="14"/>
  <c r="S454" i="14" s="1"/>
  <c r="T454" i="14" s="1"/>
  <c r="P450" i="14"/>
  <c r="N450" i="14"/>
  <c r="S450" i="14" s="1"/>
  <c r="T450" i="14" s="1"/>
  <c r="P446" i="14"/>
  <c r="N446" i="14"/>
  <c r="S446" i="14" s="1"/>
  <c r="T446" i="14" s="1"/>
  <c r="P438" i="14"/>
  <c r="N438" i="14"/>
  <c r="S438" i="14" s="1"/>
  <c r="T438" i="14" s="1"/>
  <c r="P426" i="14"/>
  <c r="N426" i="14"/>
  <c r="S426" i="14" s="1"/>
  <c r="T426" i="14" s="1"/>
  <c r="P418" i="14"/>
  <c r="N418" i="14"/>
  <c r="S418" i="14" s="1"/>
  <c r="T418" i="14" s="1"/>
  <c r="P410" i="14"/>
  <c r="N410" i="14"/>
  <c r="S410" i="14" s="1"/>
  <c r="T410" i="14" s="1"/>
  <c r="P406" i="14"/>
  <c r="N406" i="14"/>
  <c r="S406" i="14" s="1"/>
  <c r="T406" i="14" s="1"/>
  <c r="E52" i="9"/>
  <c r="I52" i="9" s="1"/>
  <c r="N25" i="8"/>
  <c r="N16" i="8"/>
  <c r="P480" i="14"/>
  <c r="S480" i="14" s="1"/>
  <c r="T480" i="14" s="1"/>
  <c r="P472" i="14"/>
  <c r="S472" i="14" s="1"/>
  <c r="T472" i="14" s="1"/>
  <c r="W471" i="14"/>
  <c r="X471" i="14" s="1"/>
  <c r="P397" i="14"/>
  <c r="S397" i="14" s="1"/>
  <c r="T397" i="14" s="1"/>
  <c r="P389" i="14"/>
  <c r="P381" i="14"/>
  <c r="S381" i="14" s="1"/>
  <c r="T381" i="14" s="1"/>
  <c r="P373" i="14"/>
  <c r="S373" i="14" s="1"/>
  <c r="T373" i="14" s="1"/>
  <c r="P365" i="14"/>
  <c r="S365" i="14" s="1"/>
  <c r="T365" i="14" s="1"/>
  <c r="P357" i="14"/>
  <c r="P349" i="14"/>
  <c r="S349" i="14" s="1"/>
  <c r="T349" i="14" s="1"/>
  <c r="P341" i="14"/>
  <c r="S341" i="14" s="1"/>
  <c r="T341" i="14" s="1"/>
  <c r="P333" i="14"/>
  <c r="S333" i="14" s="1"/>
  <c r="T333" i="14" s="1"/>
  <c r="P325" i="14"/>
  <c r="S325" i="14" s="1"/>
  <c r="T325" i="14" s="1"/>
  <c r="P317" i="14"/>
  <c r="S317" i="14" s="1"/>
  <c r="T317" i="14" s="1"/>
  <c r="P309" i="14"/>
  <c r="P288" i="14"/>
  <c r="N288" i="14"/>
  <c r="P284" i="14"/>
  <c r="N284" i="14"/>
  <c r="P280" i="14"/>
  <c r="N280" i="14"/>
  <c r="P276" i="14"/>
  <c r="N276" i="14"/>
  <c r="P272" i="14"/>
  <c r="N272" i="14"/>
  <c r="P268" i="14"/>
  <c r="N268" i="14"/>
  <c r="P211" i="14"/>
  <c r="S211" i="14" s="1"/>
  <c r="T211" i="14" s="1"/>
  <c r="N400" i="14"/>
  <c r="S400" i="14" s="1"/>
  <c r="T400" i="14" s="1"/>
  <c r="P400" i="14"/>
  <c r="N392" i="14"/>
  <c r="S392" i="14" s="1"/>
  <c r="T392" i="14" s="1"/>
  <c r="P392" i="14"/>
  <c r="N388" i="14"/>
  <c r="S388" i="14" s="1"/>
  <c r="T388" i="14" s="1"/>
  <c r="P388" i="14"/>
  <c r="N384" i="14"/>
  <c r="S384" i="14" s="1"/>
  <c r="T384" i="14" s="1"/>
  <c r="P384" i="14"/>
  <c r="N380" i="14"/>
  <c r="S380" i="14" s="1"/>
  <c r="T380" i="14" s="1"/>
  <c r="P380" i="14"/>
  <c r="N376" i="14"/>
  <c r="S376" i="14" s="1"/>
  <c r="T376" i="14" s="1"/>
  <c r="P376" i="14"/>
  <c r="N364" i="14"/>
  <c r="S364" i="14" s="1"/>
  <c r="T364" i="14" s="1"/>
  <c r="P364" i="14"/>
  <c r="N360" i="14"/>
  <c r="S360" i="14" s="1"/>
  <c r="T360" i="14" s="1"/>
  <c r="P360" i="14"/>
  <c r="N356" i="14"/>
  <c r="S356" i="14" s="1"/>
  <c r="T356" i="14" s="1"/>
  <c r="P356" i="14"/>
  <c r="N352" i="14"/>
  <c r="S352" i="14" s="1"/>
  <c r="T352" i="14" s="1"/>
  <c r="P352" i="14"/>
  <c r="N348" i="14"/>
  <c r="S348" i="14" s="1"/>
  <c r="T348" i="14" s="1"/>
  <c r="P348" i="14"/>
  <c r="N344" i="14"/>
  <c r="S344" i="14" s="1"/>
  <c r="T344" i="14" s="1"/>
  <c r="P344" i="14"/>
  <c r="N340" i="14"/>
  <c r="S340" i="14" s="1"/>
  <c r="T340" i="14" s="1"/>
  <c r="P340" i="14"/>
  <c r="N336" i="14"/>
  <c r="S336" i="14" s="1"/>
  <c r="T336" i="14" s="1"/>
  <c r="P336" i="14"/>
  <c r="N332" i="14"/>
  <c r="S332" i="14" s="1"/>
  <c r="T332" i="14" s="1"/>
  <c r="P332" i="14"/>
  <c r="N328" i="14"/>
  <c r="S328" i="14" s="1"/>
  <c r="T328" i="14" s="1"/>
  <c r="P328" i="14"/>
  <c r="N324" i="14"/>
  <c r="S324" i="14" s="1"/>
  <c r="T324" i="14" s="1"/>
  <c r="P324" i="14"/>
  <c r="N320" i="14"/>
  <c r="S320" i="14" s="1"/>
  <c r="T320" i="14" s="1"/>
  <c r="P320" i="14"/>
  <c r="N316" i="14"/>
  <c r="S316" i="14" s="1"/>
  <c r="T316" i="14" s="1"/>
  <c r="P316" i="14"/>
  <c r="N312" i="14"/>
  <c r="S312" i="14" s="1"/>
  <c r="T312" i="14" s="1"/>
  <c r="P312" i="14"/>
  <c r="N308" i="14"/>
  <c r="S308" i="14" s="1"/>
  <c r="T308" i="14" s="1"/>
  <c r="P308" i="14"/>
  <c r="N304" i="14"/>
  <c r="S304" i="14" s="1"/>
  <c r="T304" i="14" s="1"/>
  <c r="P304" i="14"/>
  <c r="P296" i="14"/>
  <c r="N296" i="14"/>
  <c r="S296" i="14" s="1"/>
  <c r="T296" i="14" s="1"/>
  <c r="P292" i="14"/>
  <c r="N292" i="14"/>
  <c r="S292" i="14" s="1"/>
  <c r="T292" i="14" s="1"/>
  <c r="S287" i="14"/>
  <c r="T287" i="14" s="1"/>
  <c r="S279" i="14"/>
  <c r="T279" i="14" s="1"/>
  <c r="S271" i="14"/>
  <c r="T271" i="14" s="1"/>
  <c r="N262" i="14"/>
  <c r="S262" i="14" s="1"/>
  <c r="T262" i="14" s="1"/>
  <c r="P262" i="14"/>
  <c r="S231" i="14"/>
  <c r="T231" i="14" s="1"/>
  <c r="V214" i="14"/>
  <c r="W214" i="14"/>
  <c r="X214" i="14" s="1"/>
  <c r="V148" i="14"/>
  <c r="W148" i="14"/>
  <c r="X148" i="14" s="1"/>
  <c r="W145" i="14"/>
  <c r="X145" i="14" s="1"/>
  <c r="V145" i="14"/>
  <c r="N141" i="14"/>
  <c r="S141" i="14" s="1"/>
  <c r="T141" i="14" s="1"/>
  <c r="P141" i="14"/>
  <c r="N124" i="14"/>
  <c r="S124" i="14" s="1"/>
  <c r="T124" i="14" s="1"/>
  <c r="P124" i="14"/>
  <c r="P300" i="14"/>
  <c r="N300" i="14"/>
  <c r="S300" i="14" s="1"/>
  <c r="T300" i="14" s="1"/>
  <c r="S283" i="14"/>
  <c r="T283" i="14" s="1"/>
  <c r="S275" i="14"/>
  <c r="T275" i="14" s="1"/>
  <c r="S267" i="14"/>
  <c r="T267" i="14" s="1"/>
  <c r="N254" i="14"/>
  <c r="P254" i="14"/>
  <c r="S247" i="14"/>
  <c r="T247" i="14" s="1"/>
  <c r="S239" i="14"/>
  <c r="T239" i="14" s="1"/>
  <c r="P231" i="14"/>
  <c r="P223" i="14"/>
  <c r="S223" i="14" s="1"/>
  <c r="T223" i="14" s="1"/>
  <c r="S215" i="14"/>
  <c r="T215" i="14" s="1"/>
  <c r="N214" i="14"/>
  <c r="S214" i="14" s="1"/>
  <c r="T214" i="14" s="1"/>
  <c r="P214" i="14"/>
  <c r="N242" i="14"/>
  <c r="S242" i="14" s="1"/>
  <c r="T242" i="14" s="1"/>
  <c r="P242" i="14"/>
  <c r="N241" i="14"/>
  <c r="S241" i="14" s="1"/>
  <c r="T241" i="14" s="1"/>
  <c r="N234" i="14"/>
  <c r="S234" i="14" s="1"/>
  <c r="T234" i="14" s="1"/>
  <c r="P234" i="14"/>
  <c r="N233" i="14"/>
  <c r="S233" i="14" s="1"/>
  <c r="T233" i="14" s="1"/>
  <c r="N226" i="14"/>
  <c r="S226" i="14" s="1"/>
  <c r="T226" i="14" s="1"/>
  <c r="P226" i="14"/>
  <c r="N225" i="14"/>
  <c r="S225" i="14" s="1"/>
  <c r="T225" i="14" s="1"/>
  <c r="N218" i="14"/>
  <c r="S218" i="14" s="1"/>
  <c r="T218" i="14" s="1"/>
  <c r="P218" i="14"/>
  <c r="N217" i="14"/>
  <c r="S217" i="14" s="1"/>
  <c r="T217" i="14" s="1"/>
  <c r="W137" i="14"/>
  <c r="X137" i="14" s="1"/>
  <c r="V137" i="14"/>
  <c r="V128" i="14"/>
  <c r="W128" i="14"/>
  <c r="X128" i="14" s="1"/>
  <c r="P67" i="14"/>
  <c r="N67" i="14"/>
  <c r="N298" i="14"/>
  <c r="S298" i="14" s="1"/>
  <c r="T298" i="14" s="1"/>
  <c r="N294" i="14"/>
  <c r="S294" i="14" s="1"/>
  <c r="T294" i="14" s="1"/>
  <c r="N290" i="14"/>
  <c r="S290" i="14" s="1"/>
  <c r="T290" i="14" s="1"/>
  <c r="N286" i="14"/>
  <c r="S286" i="14" s="1"/>
  <c r="T286" i="14" s="1"/>
  <c r="N282" i="14"/>
  <c r="S282" i="14" s="1"/>
  <c r="T282" i="14" s="1"/>
  <c r="N278" i="14"/>
  <c r="S278" i="14" s="1"/>
  <c r="T278" i="14" s="1"/>
  <c r="N274" i="14"/>
  <c r="S274" i="14" s="1"/>
  <c r="T274" i="14" s="1"/>
  <c r="N270" i="14"/>
  <c r="S270" i="14" s="1"/>
  <c r="T270" i="14" s="1"/>
  <c r="V257" i="14"/>
  <c r="W257" i="14"/>
  <c r="X257" i="14" s="1"/>
  <c r="V253" i="14"/>
  <c r="W253" i="14"/>
  <c r="X253" i="14" s="1"/>
  <c r="V249" i="14"/>
  <c r="W249" i="14"/>
  <c r="X249" i="14" s="1"/>
  <c r="S240" i="14"/>
  <c r="T240" i="14" s="1"/>
  <c r="S224" i="14"/>
  <c r="T224" i="14" s="1"/>
  <c r="W198" i="14"/>
  <c r="X198" i="14" s="1"/>
  <c r="N156" i="14"/>
  <c r="S156" i="14" s="1"/>
  <c r="T156" i="14" s="1"/>
  <c r="P156" i="14"/>
  <c r="N136" i="14"/>
  <c r="S136" i="14" s="1"/>
  <c r="T136" i="14" s="1"/>
  <c r="P136" i="14"/>
  <c r="N83" i="14"/>
  <c r="S83" i="14" s="1"/>
  <c r="T83" i="14" s="1"/>
  <c r="P83" i="14"/>
  <c r="N238" i="14"/>
  <c r="S238" i="14" s="1"/>
  <c r="T238" i="14" s="1"/>
  <c r="V230" i="14"/>
  <c r="W230" i="14"/>
  <c r="X230" i="14" s="1"/>
  <c r="N222" i="14"/>
  <c r="S222" i="14" s="1"/>
  <c r="T222" i="14" s="1"/>
  <c r="S212" i="14"/>
  <c r="T212" i="14" s="1"/>
  <c r="S196" i="14"/>
  <c r="T196" i="14" s="1"/>
  <c r="V175" i="14"/>
  <c r="W175" i="14"/>
  <c r="X175" i="14" s="1"/>
  <c r="S175" i="14"/>
  <c r="T175" i="14" s="1"/>
  <c r="N173" i="14"/>
  <c r="P173" i="14"/>
  <c r="N157" i="14"/>
  <c r="S157" i="14" s="1"/>
  <c r="T157" i="14" s="1"/>
  <c r="P157" i="14"/>
  <c r="N152" i="14"/>
  <c r="S152" i="14" s="1"/>
  <c r="T152" i="14" s="1"/>
  <c r="P152" i="14"/>
  <c r="N100" i="14"/>
  <c r="P100" i="14"/>
  <c r="V97" i="14"/>
  <c r="N92" i="14"/>
  <c r="P92" i="14"/>
  <c r="N246" i="14"/>
  <c r="S246" i="14" s="1"/>
  <c r="T246" i="14" s="1"/>
  <c r="P243" i="14"/>
  <c r="S243" i="14" s="1"/>
  <c r="T243" i="14" s="1"/>
  <c r="V238" i="14"/>
  <c r="W238" i="14"/>
  <c r="X238" i="14" s="1"/>
  <c r="N237" i="14"/>
  <c r="S237" i="14" s="1"/>
  <c r="T237" i="14" s="1"/>
  <c r="S235" i="14"/>
  <c r="T235" i="14" s="1"/>
  <c r="N230" i="14"/>
  <c r="S230" i="14" s="1"/>
  <c r="T230" i="14" s="1"/>
  <c r="P227" i="14"/>
  <c r="S227" i="14" s="1"/>
  <c r="T227" i="14" s="1"/>
  <c r="V222" i="14"/>
  <c r="W222" i="14"/>
  <c r="X222" i="14" s="1"/>
  <c r="N221" i="14"/>
  <c r="S221" i="14" s="1"/>
  <c r="T221" i="14" s="1"/>
  <c r="S219" i="14"/>
  <c r="T219" i="14" s="1"/>
  <c r="N213" i="14"/>
  <c r="S213" i="14" s="1"/>
  <c r="T213" i="14" s="1"/>
  <c r="N206" i="14"/>
  <c r="P206" i="14"/>
  <c r="N205" i="14"/>
  <c r="S205" i="14" s="1"/>
  <c r="T205" i="14" s="1"/>
  <c r="N198" i="14"/>
  <c r="P198" i="14"/>
  <c r="N197" i="14"/>
  <c r="S197" i="14" s="1"/>
  <c r="T197" i="14" s="1"/>
  <c r="N190" i="14"/>
  <c r="P190" i="14"/>
  <c r="N189" i="14"/>
  <c r="S189" i="14" s="1"/>
  <c r="T189" i="14" s="1"/>
  <c r="P175" i="14"/>
  <c r="N164" i="14"/>
  <c r="S164" i="14" s="1"/>
  <c r="T164" i="14" s="1"/>
  <c r="P164" i="14"/>
  <c r="W153" i="14"/>
  <c r="X153" i="14" s="1"/>
  <c r="V153" i="14"/>
  <c r="N140" i="14"/>
  <c r="P140" i="14"/>
  <c r="N125" i="14"/>
  <c r="P125" i="14"/>
  <c r="N115" i="14"/>
  <c r="P115" i="14"/>
  <c r="V112" i="14"/>
  <c r="W112" i="14"/>
  <c r="X112" i="14" s="1"/>
  <c r="W111" i="14"/>
  <c r="X111" i="14" s="1"/>
  <c r="W106" i="14"/>
  <c r="X106" i="14" s="1"/>
  <c r="V80" i="14"/>
  <c r="W80" i="14"/>
  <c r="X80" i="14" s="1"/>
  <c r="W69" i="14"/>
  <c r="X69" i="14" s="1"/>
  <c r="N49" i="14"/>
  <c r="P49" i="14"/>
  <c r="V210" i="14"/>
  <c r="W210" i="14"/>
  <c r="X210" i="14" s="1"/>
  <c r="N209" i="14"/>
  <c r="S209" i="14" s="1"/>
  <c r="T209" i="14" s="1"/>
  <c r="S207" i="14"/>
  <c r="T207" i="14" s="1"/>
  <c r="N202" i="14"/>
  <c r="S202" i="14" s="1"/>
  <c r="T202" i="14" s="1"/>
  <c r="P199" i="14"/>
  <c r="N193" i="14"/>
  <c r="S193" i="14" s="1"/>
  <c r="T193" i="14" s="1"/>
  <c r="S191" i="14"/>
  <c r="T191" i="14" s="1"/>
  <c r="N188" i="14"/>
  <c r="P188" i="14"/>
  <c r="S185" i="14"/>
  <c r="T185" i="14" s="1"/>
  <c r="N183" i="14"/>
  <c r="S183" i="14" s="1"/>
  <c r="T183" i="14" s="1"/>
  <c r="N165" i="14"/>
  <c r="P165" i="14"/>
  <c r="N162" i="14"/>
  <c r="S162" i="14" s="1"/>
  <c r="T162" i="14" s="1"/>
  <c r="P155" i="14"/>
  <c r="N155" i="14"/>
  <c r="S155" i="14" s="1"/>
  <c r="T155" i="14" s="1"/>
  <c r="P139" i="14"/>
  <c r="N139" i="14"/>
  <c r="S139" i="14" s="1"/>
  <c r="T139" i="14" s="1"/>
  <c r="P123" i="14"/>
  <c r="N123" i="14"/>
  <c r="S123" i="14" s="1"/>
  <c r="T123" i="14" s="1"/>
  <c r="V120" i="14"/>
  <c r="W114" i="14"/>
  <c r="X114" i="14" s="1"/>
  <c r="W96" i="14"/>
  <c r="X96" i="14" s="1"/>
  <c r="N86" i="14"/>
  <c r="S86" i="14" s="1"/>
  <c r="T86" i="14" s="1"/>
  <c r="V48" i="14"/>
  <c r="W48" i="14"/>
  <c r="X48" i="14" s="1"/>
  <c r="N210" i="14"/>
  <c r="S210" i="14" s="1"/>
  <c r="T210" i="14" s="1"/>
  <c r="S199" i="14"/>
  <c r="T199" i="14" s="1"/>
  <c r="N194" i="14"/>
  <c r="S194" i="14" s="1"/>
  <c r="T194" i="14" s="1"/>
  <c r="N181" i="14"/>
  <c r="S181" i="14" s="1"/>
  <c r="T181" i="14" s="1"/>
  <c r="P181" i="14"/>
  <c r="W180" i="14"/>
  <c r="X180" i="14" s="1"/>
  <c r="V180" i="14"/>
  <c r="N172" i="14"/>
  <c r="S172" i="14" s="1"/>
  <c r="T172" i="14" s="1"/>
  <c r="P172" i="14"/>
  <c r="S169" i="14"/>
  <c r="T169" i="14" s="1"/>
  <c r="N167" i="14"/>
  <c r="S167" i="14" s="1"/>
  <c r="T167" i="14" s="1"/>
  <c r="P151" i="14"/>
  <c r="N151" i="14"/>
  <c r="S151" i="14" s="1"/>
  <c r="T151" i="14" s="1"/>
  <c r="S146" i="14"/>
  <c r="T146" i="14" s="1"/>
  <c r="N145" i="14"/>
  <c r="S145" i="14" s="1"/>
  <c r="T145" i="14" s="1"/>
  <c r="P145" i="14"/>
  <c r="P135" i="14"/>
  <c r="N135" i="14"/>
  <c r="S130" i="14"/>
  <c r="T130" i="14" s="1"/>
  <c r="N129" i="14"/>
  <c r="P129" i="14"/>
  <c r="N118" i="14"/>
  <c r="S118" i="14" s="1"/>
  <c r="T118" i="14" s="1"/>
  <c r="N107" i="14"/>
  <c r="S107" i="14" s="1"/>
  <c r="T107" i="14" s="1"/>
  <c r="P107" i="14"/>
  <c r="P93" i="14"/>
  <c r="N93" i="14"/>
  <c r="V88" i="14"/>
  <c r="W88" i="14"/>
  <c r="X88" i="14" s="1"/>
  <c r="V70" i="14"/>
  <c r="W70" i="14"/>
  <c r="X70" i="14" s="1"/>
  <c r="W66" i="14"/>
  <c r="X66" i="14" s="1"/>
  <c r="V66" i="14"/>
  <c r="W58" i="14"/>
  <c r="X58" i="14" s="1"/>
  <c r="V58" i="14"/>
  <c r="N57" i="14"/>
  <c r="P57" i="14"/>
  <c r="W49" i="14"/>
  <c r="X49" i="14" s="1"/>
  <c r="V156" i="14"/>
  <c r="W156" i="14"/>
  <c r="X156" i="14" s="1"/>
  <c r="S153" i="14"/>
  <c r="T153" i="14" s="1"/>
  <c r="N148" i="14"/>
  <c r="S148" i="14" s="1"/>
  <c r="T148" i="14" s="1"/>
  <c r="V140" i="14"/>
  <c r="W140" i="14"/>
  <c r="X140" i="14" s="1"/>
  <c r="S137" i="14"/>
  <c r="T137" i="14" s="1"/>
  <c r="N132" i="14"/>
  <c r="S132" i="14" s="1"/>
  <c r="T132" i="14" s="1"/>
  <c r="V124" i="14"/>
  <c r="W124" i="14"/>
  <c r="X124" i="14" s="1"/>
  <c r="S121" i="14"/>
  <c r="T121" i="14" s="1"/>
  <c r="P117" i="14"/>
  <c r="N117" i="14"/>
  <c r="S116" i="14"/>
  <c r="T116" i="14" s="1"/>
  <c r="N106" i="14"/>
  <c r="S106" i="14" s="1"/>
  <c r="T106" i="14" s="1"/>
  <c r="N102" i="14"/>
  <c r="S102" i="14" s="1"/>
  <c r="T102" i="14" s="1"/>
  <c r="N99" i="14"/>
  <c r="S99" i="14" s="1"/>
  <c r="T99" i="14" s="1"/>
  <c r="P85" i="14"/>
  <c r="N85" i="14"/>
  <c r="S84" i="14"/>
  <c r="T84" i="14" s="1"/>
  <c r="P59" i="14"/>
  <c r="N59" i="14"/>
  <c r="S59" i="14" s="1"/>
  <c r="T59" i="14" s="1"/>
  <c r="N34" i="14"/>
  <c r="S34" i="14" s="1"/>
  <c r="T34" i="14" s="1"/>
  <c r="P34" i="14"/>
  <c r="N18" i="14"/>
  <c r="S18" i="14" s="1"/>
  <c r="T18" i="14" s="1"/>
  <c r="P18" i="14"/>
  <c r="N184" i="14"/>
  <c r="S184" i="14" s="1"/>
  <c r="T184" i="14" s="1"/>
  <c r="N176" i="14"/>
  <c r="S176" i="14" s="1"/>
  <c r="T176" i="14" s="1"/>
  <c r="N168" i="14"/>
  <c r="S168" i="14" s="1"/>
  <c r="T168" i="14" s="1"/>
  <c r="N160" i="14"/>
  <c r="S160" i="14" s="1"/>
  <c r="T160" i="14" s="1"/>
  <c r="W152" i="14"/>
  <c r="X152" i="14" s="1"/>
  <c r="S149" i="14"/>
  <c r="T149" i="14" s="1"/>
  <c r="N144" i="14"/>
  <c r="S144" i="14" s="1"/>
  <c r="T144" i="14" s="1"/>
  <c r="V136" i="14"/>
  <c r="W136" i="14"/>
  <c r="X136" i="14" s="1"/>
  <c r="S133" i="14"/>
  <c r="T133" i="14" s="1"/>
  <c r="N128" i="14"/>
  <c r="S128" i="14" s="1"/>
  <c r="T128" i="14" s="1"/>
  <c r="V118" i="14"/>
  <c r="W118" i="14"/>
  <c r="X118" i="14" s="1"/>
  <c r="P109" i="14"/>
  <c r="N109" i="14"/>
  <c r="S108" i="14"/>
  <c r="T108" i="14" s="1"/>
  <c r="N94" i="14"/>
  <c r="S94" i="14" s="1"/>
  <c r="T94" i="14" s="1"/>
  <c r="N91" i="14"/>
  <c r="S91" i="14" s="1"/>
  <c r="T91" i="14" s="1"/>
  <c r="V86" i="14"/>
  <c r="W86" i="14"/>
  <c r="X86" i="14" s="1"/>
  <c r="N68" i="14"/>
  <c r="S68" i="14" s="1"/>
  <c r="T68" i="14" s="1"/>
  <c r="N119" i="14"/>
  <c r="S119" i="14" s="1"/>
  <c r="T119" i="14" s="1"/>
  <c r="N111" i="14"/>
  <c r="S111" i="14" s="1"/>
  <c r="T111" i="14" s="1"/>
  <c r="N103" i="14"/>
  <c r="S103" i="14" s="1"/>
  <c r="T103" i="14" s="1"/>
  <c r="N95" i="14"/>
  <c r="S95" i="14" s="1"/>
  <c r="T95" i="14" s="1"/>
  <c r="N87" i="14"/>
  <c r="S87" i="14" s="1"/>
  <c r="T87" i="14" s="1"/>
  <c r="N76" i="14"/>
  <c r="S76" i="14" s="1"/>
  <c r="T76" i="14" s="1"/>
  <c r="P75" i="14"/>
  <c r="N75" i="14"/>
  <c r="S75" i="14" s="1"/>
  <c r="T75" i="14" s="1"/>
  <c r="N73" i="14"/>
  <c r="S73" i="14" s="1"/>
  <c r="T73" i="14" s="1"/>
  <c r="S65" i="14"/>
  <c r="T65" i="14" s="1"/>
  <c r="N52" i="14"/>
  <c r="P52" i="14"/>
  <c r="V50" i="14"/>
  <c r="N30" i="14"/>
  <c r="P30" i="14"/>
  <c r="N60" i="14"/>
  <c r="S60" i="14" s="1"/>
  <c r="T60" i="14" s="1"/>
  <c r="P60" i="14"/>
  <c r="P51" i="14"/>
  <c r="N51" i="14"/>
  <c r="N36" i="14"/>
  <c r="S36" i="14" s="1"/>
  <c r="T36" i="14" s="1"/>
  <c r="P36" i="14"/>
  <c r="N32" i="14"/>
  <c r="S32" i="14" s="1"/>
  <c r="T32" i="14" s="1"/>
  <c r="P32" i="14"/>
  <c r="N16" i="14"/>
  <c r="S16" i="14" s="1"/>
  <c r="T16" i="14" s="1"/>
  <c r="P16" i="14"/>
  <c r="N77" i="14"/>
  <c r="S77" i="14" s="1"/>
  <c r="T77" i="14" s="1"/>
  <c r="N69" i="14"/>
  <c r="S69" i="14" s="1"/>
  <c r="T69" i="14" s="1"/>
  <c r="N64" i="14"/>
  <c r="S64" i="14" s="1"/>
  <c r="T64" i="14" s="1"/>
  <c r="S61" i="14"/>
  <c r="T61" i="14" s="1"/>
  <c r="N56" i="14"/>
  <c r="S56" i="14" s="1"/>
  <c r="T56" i="14" s="1"/>
  <c r="S53" i="14"/>
  <c r="T53" i="14" s="1"/>
  <c r="N48" i="14"/>
  <c r="S48" i="14" s="1"/>
  <c r="T48" i="14" s="1"/>
  <c r="N46" i="14"/>
  <c r="P46" i="14"/>
  <c r="N44" i="14"/>
  <c r="P44" i="14"/>
  <c r="N42" i="14"/>
  <c r="P42" i="14"/>
  <c r="N40" i="14"/>
  <c r="P40" i="14"/>
  <c r="N22" i="14"/>
  <c r="P22" i="14"/>
  <c r="N20" i="14"/>
  <c r="P20" i="14"/>
  <c r="V60" i="14"/>
  <c r="W60" i="14"/>
  <c r="X60" i="14" s="1"/>
  <c r="N26" i="14"/>
  <c r="P26" i="14"/>
  <c r="N24" i="14"/>
  <c r="P24" i="14"/>
  <c r="M14" i="14"/>
  <c r="O14" i="14"/>
  <c r="N39" i="14"/>
  <c r="P39" i="14"/>
  <c r="N35" i="14"/>
  <c r="P35" i="14"/>
  <c r="N27" i="14"/>
  <c r="P27" i="14"/>
  <c r="N23" i="14"/>
  <c r="P23" i="14"/>
  <c r="N19" i="14"/>
  <c r="P19" i="14"/>
  <c r="N20" i="8"/>
  <c r="N9" i="8"/>
  <c r="E29" i="9"/>
  <c r="I29" i="9" s="1"/>
  <c r="E28" i="9"/>
  <c r="I28" i="9" s="1"/>
  <c r="E25" i="9"/>
  <c r="I25" i="9" s="1"/>
  <c r="N22" i="8"/>
  <c r="N15" i="8"/>
  <c r="E37" i="9"/>
  <c r="I37" i="9" s="1"/>
  <c r="E18" i="9"/>
  <c r="I18" i="9" s="1"/>
  <c r="K19" i="11"/>
  <c r="K17" i="11"/>
  <c r="K15" i="11"/>
  <c r="K16" i="10"/>
  <c r="E33" i="9"/>
  <c r="I33" i="9" s="1"/>
  <c r="E16" i="9"/>
  <c r="I16" i="9" s="1"/>
  <c r="K15" i="10"/>
  <c r="K13" i="10"/>
  <c r="K11" i="10"/>
  <c r="K9" i="10"/>
  <c r="K7" i="10"/>
  <c r="K5" i="10"/>
  <c r="E17" i="9"/>
  <c r="I17" i="9" s="1"/>
  <c r="E15" i="9"/>
  <c r="I15" i="9" s="1"/>
  <c r="N14" i="8"/>
  <c r="N12" i="8"/>
  <c r="N10" i="8"/>
  <c r="N8" i="8"/>
  <c r="N6" i="8"/>
  <c r="E11" i="9"/>
  <c r="I11" i="9" s="1"/>
  <c r="K13" i="11"/>
  <c r="K11" i="11"/>
  <c r="K9" i="11"/>
  <c r="K7" i="11"/>
  <c r="K5" i="11"/>
  <c r="K14" i="10"/>
  <c r="K12" i="10"/>
  <c r="K10" i="10"/>
  <c r="K8" i="10"/>
  <c r="K6" i="10"/>
  <c r="E14" i="9"/>
  <c r="I14" i="9" s="1"/>
  <c r="E10" i="9"/>
  <c r="I10" i="9" s="1"/>
  <c r="N33" i="8"/>
  <c r="N43" i="8"/>
  <c r="N41" i="8"/>
  <c r="N39" i="8"/>
  <c r="N51" i="8"/>
  <c r="N49" i="8"/>
  <c r="N45" i="8"/>
  <c r="N47" i="8"/>
  <c r="N57" i="8"/>
  <c r="N53" i="8"/>
  <c r="N37" i="8"/>
  <c r="N35" i="8"/>
  <c r="N55" i="8"/>
  <c r="N58" i="8"/>
  <c r="N54" i="8"/>
  <c r="N52" i="8"/>
  <c r="N50" i="8"/>
  <c r="N48" i="8"/>
  <c r="N46" i="8"/>
  <c r="N44" i="8"/>
  <c r="N42" i="8"/>
  <c r="N40" i="8"/>
  <c r="N38" i="8"/>
  <c r="N36" i="8"/>
  <c r="N34" i="8"/>
  <c r="N56" i="8"/>
  <c r="E36" i="9"/>
  <c r="I36" i="9" s="1"/>
  <c r="E6" i="9"/>
  <c r="I6" i="9" s="1"/>
  <c r="E39" i="9"/>
  <c r="I39" i="9" s="1"/>
  <c r="E38" i="9"/>
  <c r="I38" i="9" s="1"/>
  <c r="E35" i="9"/>
  <c r="I35" i="9" s="1"/>
  <c r="E31" i="9"/>
  <c r="I31" i="9" s="1"/>
  <c r="E30" i="9"/>
  <c r="I30" i="9" s="1"/>
  <c r="E27" i="9"/>
  <c r="I27" i="9" s="1"/>
  <c r="E8" i="9"/>
  <c r="I8" i="9" s="1"/>
  <c r="E5" i="9"/>
  <c r="I5" i="9" s="1"/>
  <c r="E40" i="9"/>
  <c r="I40" i="9" s="1"/>
  <c r="E32" i="9"/>
  <c r="I32" i="9" s="1"/>
  <c r="E42" i="9"/>
  <c r="I42" i="9" s="1"/>
  <c r="E34" i="9"/>
  <c r="I34" i="9" s="1"/>
  <c r="E26" i="9"/>
  <c r="I26" i="9" s="1"/>
  <c r="K4" i="10"/>
  <c r="K20" i="11"/>
  <c r="K18" i="11"/>
  <c r="K16" i="11"/>
  <c r="K14" i="11"/>
  <c r="K12" i="11"/>
  <c r="K10" i="11"/>
  <c r="K8" i="11"/>
  <c r="K6" i="11"/>
  <c r="K4" i="11"/>
  <c r="B2" i="10"/>
  <c r="D23" i="9"/>
  <c r="C23" i="9"/>
  <c r="B23" i="9"/>
  <c r="D3" i="9"/>
  <c r="C3" i="9"/>
  <c r="D21" i="1"/>
  <c r="C21" i="1"/>
  <c r="B21" i="1"/>
  <c r="W132" i="14" l="1"/>
  <c r="X132" i="14" s="1"/>
  <c r="V165" i="14"/>
  <c r="W160" i="14"/>
  <c r="X160" i="14" s="1"/>
  <c r="V478" i="14"/>
  <c r="W497" i="14"/>
  <c r="X497" i="14" s="1"/>
  <c r="W167" i="14"/>
  <c r="X167" i="14" s="1"/>
  <c r="W250" i="14"/>
  <c r="X250" i="14" s="1"/>
  <c r="V276" i="14"/>
  <c r="V495" i="14"/>
  <c r="V133" i="14"/>
  <c r="V190" i="14"/>
  <c r="W254" i="14"/>
  <c r="X254" i="14" s="1"/>
  <c r="W195" i="14"/>
  <c r="X195" i="14" s="1"/>
  <c r="V500" i="14"/>
  <c r="V496" i="14"/>
  <c r="W496" i="14"/>
  <c r="X496" i="14" s="1"/>
  <c r="W33" i="14"/>
  <c r="X33" i="14" s="1"/>
  <c r="V33" i="14"/>
  <c r="W202" i="14"/>
  <c r="X202" i="14" s="1"/>
  <c r="V247" i="14"/>
  <c r="V472" i="14"/>
  <c r="V493" i="14"/>
  <c r="V101" i="14"/>
  <c r="V125" i="14"/>
  <c r="W103" i="14"/>
  <c r="X103" i="14" s="1"/>
  <c r="V73" i="14"/>
  <c r="V95" i="14"/>
  <c r="V256" i="14"/>
  <c r="W242" i="14"/>
  <c r="X242" i="14" s="1"/>
  <c r="W218" i="14"/>
  <c r="X218" i="14" s="1"/>
  <c r="V280" i="14"/>
  <c r="V176" i="14"/>
  <c r="W480" i="14"/>
  <c r="X480" i="14" s="1"/>
  <c r="V484" i="14"/>
  <c r="V485" i="14"/>
  <c r="V76" i="14"/>
  <c r="V491" i="14"/>
  <c r="W227" i="14"/>
  <c r="X227" i="14" s="1"/>
  <c r="V227" i="14"/>
  <c r="V57" i="14"/>
  <c r="V243" i="14"/>
  <c r="V31" i="14"/>
  <c r="V62" i="14"/>
  <c r="V84" i="14"/>
  <c r="W100" i="14"/>
  <c r="X100" i="14" s="1"/>
  <c r="V43" i="14"/>
  <c r="W170" i="14"/>
  <c r="X170" i="14" s="1"/>
  <c r="W225" i="14"/>
  <c r="X225" i="14" s="1"/>
  <c r="W47" i="14"/>
  <c r="X47" i="14" s="1"/>
  <c r="W129" i="14"/>
  <c r="X129" i="14" s="1"/>
  <c r="V158" i="14"/>
  <c r="W270" i="14"/>
  <c r="X270" i="14" s="1"/>
  <c r="V270" i="14"/>
  <c r="W299" i="14"/>
  <c r="X299" i="14" s="1"/>
  <c r="V299" i="14"/>
  <c r="V479" i="14"/>
  <c r="W479" i="14"/>
  <c r="X479" i="14" s="1"/>
  <c r="W278" i="14"/>
  <c r="X278" i="14" s="1"/>
  <c r="V278" i="14"/>
  <c r="W25" i="14"/>
  <c r="X25" i="14" s="1"/>
  <c r="V25" i="14"/>
  <c r="W468" i="14"/>
  <c r="X468" i="14" s="1"/>
  <c r="V468" i="14"/>
  <c r="V481" i="14"/>
  <c r="W481" i="14"/>
  <c r="X481" i="14" s="1"/>
  <c r="W57" i="14"/>
  <c r="X57" i="14" s="1"/>
  <c r="V27" i="14"/>
  <c r="W27" i="14"/>
  <c r="X27" i="14" s="1"/>
  <c r="V98" i="14"/>
  <c r="W98" i="14"/>
  <c r="X98" i="14" s="1"/>
  <c r="W23" i="14"/>
  <c r="X23" i="14" s="1"/>
  <c r="V23" i="14"/>
  <c r="W286" i="14"/>
  <c r="X286" i="14" s="1"/>
  <c r="V286" i="14"/>
  <c r="V59" i="14"/>
  <c r="W155" i="14"/>
  <c r="X155" i="14" s="1"/>
  <c r="V467" i="14"/>
  <c r="V475" i="14"/>
  <c r="W475" i="14"/>
  <c r="X475" i="14" s="1"/>
  <c r="V82" i="14"/>
  <c r="W82" i="14"/>
  <c r="X82" i="14" s="1"/>
  <c r="V65" i="14"/>
  <c r="W113" i="14"/>
  <c r="X113" i="14" s="1"/>
  <c r="W119" i="14"/>
  <c r="X119" i="14" s="1"/>
  <c r="W144" i="14"/>
  <c r="X144" i="14" s="1"/>
  <c r="W181" i="14"/>
  <c r="X181" i="14" s="1"/>
  <c r="V191" i="14"/>
  <c r="W206" i="14"/>
  <c r="X206" i="14" s="1"/>
  <c r="W261" i="14"/>
  <c r="X261" i="14" s="1"/>
  <c r="W231" i="14"/>
  <c r="X231" i="14" s="1"/>
  <c r="V307" i="14"/>
  <c r="V339" i="14"/>
  <c r="V371" i="14"/>
  <c r="V403" i="14"/>
  <c r="W234" i="14"/>
  <c r="X234" i="14" s="1"/>
  <c r="V321" i="14"/>
  <c r="V345" i="14"/>
  <c r="W369" i="14"/>
  <c r="X369" i="14" s="1"/>
  <c r="W385" i="14"/>
  <c r="X385" i="14" s="1"/>
  <c r="W102" i="14"/>
  <c r="X102" i="14" s="1"/>
  <c r="V215" i="14"/>
  <c r="V309" i="14"/>
  <c r="W341" i="14"/>
  <c r="X341" i="14" s="1"/>
  <c r="W357" i="14"/>
  <c r="X357" i="14" s="1"/>
  <c r="V373" i="14"/>
  <c r="V389" i="14"/>
  <c r="W492" i="14"/>
  <c r="X492" i="14" s="1"/>
  <c r="W470" i="14"/>
  <c r="X470" i="14" s="1"/>
  <c r="W500" i="14"/>
  <c r="X500" i="14" s="1"/>
  <c r="W29" i="14"/>
  <c r="X29" i="14" s="1"/>
  <c r="V29" i="14"/>
  <c r="W184" i="14"/>
  <c r="X184" i="14" s="1"/>
  <c r="V184" i="14"/>
  <c r="W61" i="14"/>
  <c r="X61" i="14" s="1"/>
  <c r="V61" i="14"/>
  <c r="W99" i="14"/>
  <c r="X99" i="14" s="1"/>
  <c r="V99" i="14"/>
  <c r="W45" i="14"/>
  <c r="X45" i="14" s="1"/>
  <c r="V45" i="14"/>
  <c r="W285" i="14"/>
  <c r="X285" i="14" s="1"/>
  <c r="W301" i="14"/>
  <c r="X301" i="14" s="1"/>
  <c r="W71" i="14"/>
  <c r="X71" i="14" s="1"/>
  <c r="V271" i="14"/>
  <c r="V287" i="14"/>
  <c r="W21" i="14"/>
  <c r="X21" i="14" s="1"/>
  <c r="V21" i="14"/>
  <c r="W43" i="14"/>
  <c r="X43" i="14" s="1"/>
  <c r="V90" i="14"/>
  <c r="W90" i="14"/>
  <c r="X90" i="14" s="1"/>
  <c r="V16" i="14"/>
  <c r="W16" i="14"/>
  <c r="X16" i="14" s="1"/>
  <c r="V20" i="14"/>
  <c r="W20" i="14"/>
  <c r="X20" i="14" s="1"/>
  <c r="V24" i="14"/>
  <c r="W24" i="14"/>
  <c r="X24" i="14" s="1"/>
  <c r="V28" i="14"/>
  <c r="W28" i="14"/>
  <c r="X28" i="14" s="1"/>
  <c r="V32" i="14"/>
  <c r="W32" i="14"/>
  <c r="X32" i="14" s="1"/>
  <c r="V36" i="14"/>
  <c r="W36" i="14"/>
  <c r="X36" i="14" s="1"/>
  <c r="V40" i="14"/>
  <c r="W40" i="14"/>
  <c r="X40" i="14" s="1"/>
  <c r="V44" i="14"/>
  <c r="W44" i="14"/>
  <c r="X44" i="14" s="1"/>
  <c r="W17" i="14"/>
  <c r="X17" i="14" s="1"/>
  <c r="V17" i="14"/>
  <c r="W85" i="14"/>
  <c r="X85" i="14" s="1"/>
  <c r="V85" i="14"/>
  <c r="W117" i="14"/>
  <c r="X117" i="14" s="1"/>
  <c r="V117" i="14"/>
  <c r="W35" i="14"/>
  <c r="X35" i="14" s="1"/>
  <c r="V35" i="14"/>
  <c r="W83" i="14"/>
  <c r="X83" i="14" s="1"/>
  <c r="V83" i="14"/>
  <c r="V131" i="14"/>
  <c r="W131" i="14"/>
  <c r="X131" i="14" s="1"/>
  <c r="V142" i="14"/>
  <c r="W142" i="14"/>
  <c r="X142" i="14" s="1"/>
  <c r="V163" i="14"/>
  <c r="W163" i="14"/>
  <c r="X163" i="14" s="1"/>
  <c r="W79" i="14"/>
  <c r="X79" i="14" s="1"/>
  <c r="V79" i="14"/>
  <c r="V170" i="14"/>
  <c r="V189" i="14"/>
  <c r="W189" i="14"/>
  <c r="X189" i="14" s="1"/>
  <c r="V159" i="14"/>
  <c r="W159" i="14"/>
  <c r="X159" i="14" s="1"/>
  <c r="W188" i="14"/>
  <c r="X188" i="14" s="1"/>
  <c r="V188" i="14"/>
  <c r="W196" i="14"/>
  <c r="X196" i="14" s="1"/>
  <c r="V196" i="14"/>
  <c r="W204" i="14"/>
  <c r="X204" i="14" s="1"/>
  <c r="V204" i="14"/>
  <c r="W212" i="14"/>
  <c r="X212" i="14" s="1"/>
  <c r="V212" i="14"/>
  <c r="W256" i="14"/>
  <c r="X256" i="14" s="1"/>
  <c r="V264" i="14"/>
  <c r="W264" i="14"/>
  <c r="X264" i="14" s="1"/>
  <c r="V277" i="14"/>
  <c r="W277" i="14"/>
  <c r="X277" i="14" s="1"/>
  <c r="V293" i="14"/>
  <c r="W293" i="14"/>
  <c r="X293" i="14" s="1"/>
  <c r="W207" i="14"/>
  <c r="X207" i="14" s="1"/>
  <c r="V207" i="14"/>
  <c r="W292" i="14"/>
  <c r="X292" i="14" s="1"/>
  <c r="V292" i="14"/>
  <c r="W306" i="14"/>
  <c r="X306" i="14" s="1"/>
  <c r="V306" i="14"/>
  <c r="W314" i="14"/>
  <c r="X314" i="14" s="1"/>
  <c r="V314" i="14"/>
  <c r="W322" i="14"/>
  <c r="X322" i="14" s="1"/>
  <c r="V322" i="14"/>
  <c r="W330" i="14"/>
  <c r="X330" i="14" s="1"/>
  <c r="V330" i="14"/>
  <c r="W338" i="14"/>
  <c r="X338" i="14" s="1"/>
  <c r="V338" i="14"/>
  <c r="W346" i="14"/>
  <c r="X346" i="14" s="1"/>
  <c r="V346" i="14"/>
  <c r="W354" i="14"/>
  <c r="X354" i="14" s="1"/>
  <c r="V354" i="14"/>
  <c r="W362" i="14"/>
  <c r="X362" i="14" s="1"/>
  <c r="V362" i="14"/>
  <c r="W370" i="14"/>
  <c r="X370" i="14" s="1"/>
  <c r="V370" i="14"/>
  <c r="W378" i="14"/>
  <c r="X378" i="14" s="1"/>
  <c r="V378" i="14"/>
  <c r="W386" i="14"/>
  <c r="X386" i="14" s="1"/>
  <c r="V386" i="14"/>
  <c r="W394" i="14"/>
  <c r="X394" i="14" s="1"/>
  <c r="V394" i="14"/>
  <c r="W402" i="14"/>
  <c r="X402" i="14" s="1"/>
  <c r="V402" i="14"/>
  <c r="W300" i="14"/>
  <c r="X300" i="14" s="1"/>
  <c r="V300" i="14"/>
  <c r="W219" i="14"/>
  <c r="X219" i="14" s="1"/>
  <c r="V219" i="14"/>
  <c r="W307" i="14"/>
  <c r="X307" i="14" s="1"/>
  <c r="W371" i="14"/>
  <c r="X371" i="14" s="1"/>
  <c r="W410" i="14"/>
  <c r="X410" i="14" s="1"/>
  <c r="V410" i="14"/>
  <c r="W418" i="14"/>
  <c r="X418" i="14" s="1"/>
  <c r="V418" i="14"/>
  <c r="W426" i="14"/>
  <c r="X426" i="14" s="1"/>
  <c r="V426" i="14"/>
  <c r="W434" i="14"/>
  <c r="X434" i="14" s="1"/>
  <c r="V434" i="14"/>
  <c r="W442" i="14"/>
  <c r="X442" i="14" s="1"/>
  <c r="V442" i="14"/>
  <c r="W450" i="14"/>
  <c r="X450" i="14" s="1"/>
  <c r="V450" i="14"/>
  <c r="W458" i="14"/>
  <c r="X458" i="14" s="1"/>
  <c r="V458" i="14"/>
  <c r="W466" i="14"/>
  <c r="X466" i="14" s="1"/>
  <c r="V466" i="14"/>
  <c r="V477" i="14"/>
  <c r="W477" i="14"/>
  <c r="X477" i="14" s="1"/>
  <c r="V474" i="14"/>
  <c r="W474" i="14"/>
  <c r="X474" i="14" s="1"/>
  <c r="V313" i="14"/>
  <c r="W313" i="14"/>
  <c r="X313" i="14" s="1"/>
  <c r="V337" i="14"/>
  <c r="W337" i="14"/>
  <c r="X337" i="14" s="1"/>
  <c r="V361" i="14"/>
  <c r="W361" i="14"/>
  <c r="X361" i="14" s="1"/>
  <c r="V377" i="14"/>
  <c r="W377" i="14"/>
  <c r="X377" i="14" s="1"/>
  <c r="V393" i="14"/>
  <c r="W393" i="14"/>
  <c r="X393" i="14" s="1"/>
  <c r="V409" i="14"/>
  <c r="W409" i="14"/>
  <c r="X409" i="14" s="1"/>
  <c r="V421" i="14"/>
  <c r="W421" i="14"/>
  <c r="X421" i="14" s="1"/>
  <c r="V429" i="14"/>
  <c r="W429" i="14"/>
  <c r="X429" i="14" s="1"/>
  <c r="V437" i="14"/>
  <c r="W437" i="14"/>
  <c r="X437" i="14" s="1"/>
  <c r="V445" i="14"/>
  <c r="W445" i="14"/>
  <c r="X445" i="14" s="1"/>
  <c r="V457" i="14"/>
  <c r="W457" i="14"/>
  <c r="X457" i="14" s="1"/>
  <c r="V465" i="14"/>
  <c r="W465" i="14"/>
  <c r="X465" i="14" s="1"/>
  <c r="V228" i="14"/>
  <c r="W228" i="14"/>
  <c r="X228" i="14" s="1"/>
  <c r="V325" i="14"/>
  <c r="W325" i="14"/>
  <c r="X325" i="14" s="1"/>
  <c r="V349" i="14"/>
  <c r="W349" i="14"/>
  <c r="X349" i="14" s="1"/>
  <c r="V365" i="14"/>
  <c r="W365" i="14"/>
  <c r="X365" i="14" s="1"/>
  <c r="V381" i="14"/>
  <c r="W381" i="14"/>
  <c r="X381" i="14" s="1"/>
  <c r="V397" i="14"/>
  <c r="W397" i="14"/>
  <c r="X397" i="14" s="1"/>
  <c r="V473" i="14"/>
  <c r="W473" i="14"/>
  <c r="X473" i="14" s="1"/>
  <c r="V486" i="14"/>
  <c r="W486" i="14"/>
  <c r="X486" i="14" s="1"/>
  <c r="V498" i="14"/>
  <c r="W498" i="14"/>
  <c r="X498" i="14" s="1"/>
  <c r="V245" i="14"/>
  <c r="W245" i="14"/>
  <c r="X245" i="14" s="1"/>
  <c r="V415" i="14"/>
  <c r="W415" i="14"/>
  <c r="X415" i="14" s="1"/>
  <c r="V419" i="14"/>
  <c r="W419" i="14"/>
  <c r="X419" i="14" s="1"/>
  <c r="V427" i="14"/>
  <c r="W427" i="14"/>
  <c r="X427" i="14" s="1"/>
  <c r="V435" i="14"/>
  <c r="W435" i="14"/>
  <c r="X435" i="14" s="1"/>
  <c r="V443" i="14"/>
  <c r="W443" i="14"/>
  <c r="X443" i="14" s="1"/>
  <c r="V451" i="14"/>
  <c r="W451" i="14"/>
  <c r="X451" i="14" s="1"/>
  <c r="V455" i="14"/>
  <c r="W455" i="14"/>
  <c r="X455" i="14" s="1"/>
  <c r="V463" i="14"/>
  <c r="W463" i="14"/>
  <c r="X463" i="14" s="1"/>
  <c r="S19" i="14"/>
  <c r="T19" i="14" s="1"/>
  <c r="S27" i="14"/>
  <c r="T27" i="14" s="1"/>
  <c r="S39" i="14"/>
  <c r="T39" i="14" s="1"/>
  <c r="S24" i="14"/>
  <c r="T24" i="14" s="1"/>
  <c r="W19" i="14"/>
  <c r="X19" i="14" s="1"/>
  <c r="V19" i="14"/>
  <c r="S22" i="14"/>
  <c r="T22" i="14" s="1"/>
  <c r="S40" i="14"/>
  <c r="T40" i="14" s="1"/>
  <c r="S44" i="14"/>
  <c r="T44" i="14" s="1"/>
  <c r="S51" i="14"/>
  <c r="T51" i="14" s="1"/>
  <c r="W93" i="14"/>
  <c r="X93" i="14" s="1"/>
  <c r="V93" i="14"/>
  <c r="X15" i="14"/>
  <c r="V15" i="14"/>
  <c r="V74" i="14"/>
  <c r="W74" i="14"/>
  <c r="X74" i="14" s="1"/>
  <c r="W91" i="14"/>
  <c r="X91" i="14" s="1"/>
  <c r="V91" i="14"/>
  <c r="V108" i="14"/>
  <c r="W108" i="14"/>
  <c r="X108" i="14" s="1"/>
  <c r="V135" i="14"/>
  <c r="W135" i="14"/>
  <c r="X135" i="14" s="1"/>
  <c r="S93" i="14"/>
  <c r="T93" i="14" s="1"/>
  <c r="S135" i="14"/>
  <c r="T135" i="14" s="1"/>
  <c r="V197" i="14"/>
  <c r="W197" i="14"/>
  <c r="X197" i="14" s="1"/>
  <c r="W164" i="14"/>
  <c r="X164" i="14" s="1"/>
  <c r="V164" i="14"/>
  <c r="V173" i="14"/>
  <c r="W173" i="14"/>
  <c r="X173" i="14" s="1"/>
  <c r="S49" i="14"/>
  <c r="T49" i="14" s="1"/>
  <c r="S140" i="14"/>
  <c r="T140" i="14" s="1"/>
  <c r="V233" i="14"/>
  <c r="W233" i="14"/>
  <c r="X233" i="14" s="1"/>
  <c r="S92" i="14"/>
  <c r="T92" i="14" s="1"/>
  <c r="S100" i="14"/>
  <c r="T100" i="14" s="1"/>
  <c r="S173" i="14"/>
  <c r="T173" i="14" s="1"/>
  <c r="V193" i="14"/>
  <c r="W193" i="14"/>
  <c r="X193" i="14" s="1"/>
  <c r="V209" i="14"/>
  <c r="W209" i="14"/>
  <c r="X209" i="14" s="1"/>
  <c r="V241" i="14"/>
  <c r="W241" i="14"/>
  <c r="X241" i="14" s="1"/>
  <c r="W107" i="14"/>
  <c r="X107" i="14" s="1"/>
  <c r="V107" i="14"/>
  <c r="W216" i="14"/>
  <c r="X216" i="14" s="1"/>
  <c r="V216" i="14"/>
  <c r="W224" i="14"/>
  <c r="X224" i="14" s="1"/>
  <c r="V224" i="14"/>
  <c r="W232" i="14"/>
  <c r="X232" i="14" s="1"/>
  <c r="V232" i="14"/>
  <c r="W240" i="14"/>
  <c r="X240" i="14" s="1"/>
  <c r="V240" i="14"/>
  <c r="V248" i="14"/>
  <c r="W248" i="14"/>
  <c r="X248" i="14" s="1"/>
  <c r="S254" i="14"/>
  <c r="T254" i="14" s="1"/>
  <c r="W282" i="14"/>
  <c r="X282" i="14" s="1"/>
  <c r="V282" i="14"/>
  <c r="W294" i="14"/>
  <c r="X294" i="14" s="1"/>
  <c r="V294" i="14"/>
  <c r="W308" i="14"/>
  <c r="X308" i="14" s="1"/>
  <c r="V308" i="14"/>
  <c r="W316" i="14"/>
  <c r="X316" i="14" s="1"/>
  <c r="V316" i="14"/>
  <c r="W324" i="14"/>
  <c r="X324" i="14" s="1"/>
  <c r="V324" i="14"/>
  <c r="W332" i="14"/>
  <c r="X332" i="14" s="1"/>
  <c r="V332" i="14"/>
  <c r="W340" i="14"/>
  <c r="X340" i="14" s="1"/>
  <c r="V340" i="14"/>
  <c r="W348" i="14"/>
  <c r="X348" i="14" s="1"/>
  <c r="V348" i="14"/>
  <c r="W356" i="14"/>
  <c r="X356" i="14" s="1"/>
  <c r="V356" i="14"/>
  <c r="W364" i="14"/>
  <c r="X364" i="14" s="1"/>
  <c r="V364" i="14"/>
  <c r="W372" i="14"/>
  <c r="X372" i="14" s="1"/>
  <c r="V372" i="14"/>
  <c r="W380" i="14"/>
  <c r="X380" i="14" s="1"/>
  <c r="V380" i="14"/>
  <c r="W388" i="14"/>
  <c r="X388" i="14" s="1"/>
  <c r="V388" i="14"/>
  <c r="W396" i="14"/>
  <c r="X396" i="14" s="1"/>
  <c r="V396" i="14"/>
  <c r="S272" i="14"/>
  <c r="T272" i="14" s="1"/>
  <c r="S280" i="14"/>
  <c r="T280" i="14" s="1"/>
  <c r="S288" i="14"/>
  <c r="T288" i="14" s="1"/>
  <c r="W404" i="14"/>
  <c r="X404" i="14" s="1"/>
  <c r="V404" i="14"/>
  <c r="W412" i="14"/>
  <c r="X412" i="14" s="1"/>
  <c r="V412" i="14"/>
  <c r="W420" i="14"/>
  <c r="X420" i="14" s="1"/>
  <c r="V420" i="14"/>
  <c r="W428" i="14"/>
  <c r="X428" i="14" s="1"/>
  <c r="V428" i="14"/>
  <c r="W436" i="14"/>
  <c r="X436" i="14" s="1"/>
  <c r="V436" i="14"/>
  <c r="W444" i="14"/>
  <c r="X444" i="14" s="1"/>
  <c r="V444" i="14"/>
  <c r="W452" i="14"/>
  <c r="X452" i="14" s="1"/>
  <c r="V452" i="14"/>
  <c r="W460" i="14"/>
  <c r="X460" i="14" s="1"/>
  <c r="V460" i="14"/>
  <c r="V469" i="14"/>
  <c r="W469" i="14"/>
  <c r="X469" i="14" s="1"/>
  <c r="S14" i="14"/>
  <c r="T14" i="14" s="1"/>
  <c r="S250" i="14"/>
  <c r="T250" i="14" s="1"/>
  <c r="S266" i="14"/>
  <c r="T266" i="14" s="1"/>
  <c r="S90" i="14"/>
  <c r="T90" i="14" s="1"/>
  <c r="S258" i="14"/>
  <c r="T258" i="14" s="1"/>
  <c r="S101" i="14"/>
  <c r="T101" i="14" s="1"/>
  <c r="V54" i="14"/>
  <c r="W54" i="14"/>
  <c r="X54" i="14" s="1"/>
  <c r="W37" i="14"/>
  <c r="X37" i="14" s="1"/>
  <c r="V37" i="14"/>
  <c r="W101" i="14"/>
  <c r="X101" i="14" s="1"/>
  <c r="V56" i="14"/>
  <c r="W56" i="14"/>
  <c r="X56" i="14" s="1"/>
  <c r="V126" i="14"/>
  <c r="W126" i="14"/>
  <c r="X126" i="14" s="1"/>
  <c r="V147" i="14"/>
  <c r="W147" i="14"/>
  <c r="X147" i="14" s="1"/>
  <c r="W158" i="14"/>
  <c r="X158" i="14" s="1"/>
  <c r="V151" i="14"/>
  <c r="W151" i="14"/>
  <c r="X151" i="14" s="1"/>
  <c r="W76" i="14"/>
  <c r="X76" i="14" s="1"/>
  <c r="W161" i="14"/>
  <c r="X161" i="14" s="1"/>
  <c r="V161" i="14"/>
  <c r="V174" i="14"/>
  <c r="W174" i="14"/>
  <c r="X174" i="14" s="1"/>
  <c r="V217" i="14"/>
  <c r="W217" i="14"/>
  <c r="X217" i="14" s="1"/>
  <c r="V127" i="14"/>
  <c r="W127" i="14"/>
  <c r="X127" i="14" s="1"/>
  <c r="V269" i="14"/>
  <c r="W269" i="14"/>
  <c r="X269" i="14" s="1"/>
  <c r="V279" i="14"/>
  <c r="W279" i="14"/>
  <c r="X279" i="14" s="1"/>
  <c r="V295" i="14"/>
  <c r="W295" i="14"/>
  <c r="X295" i="14" s="1"/>
  <c r="W172" i="14"/>
  <c r="X172" i="14" s="1"/>
  <c r="V172" i="14"/>
  <c r="V143" i="14"/>
  <c r="W143" i="14"/>
  <c r="X143" i="14" s="1"/>
  <c r="W296" i="14"/>
  <c r="X296" i="14" s="1"/>
  <c r="V296" i="14"/>
  <c r="W302" i="14"/>
  <c r="X302" i="14" s="1"/>
  <c r="V302" i="14"/>
  <c r="W310" i="14"/>
  <c r="X310" i="14" s="1"/>
  <c r="V310" i="14"/>
  <c r="W318" i="14"/>
  <c r="X318" i="14" s="1"/>
  <c r="V318" i="14"/>
  <c r="W326" i="14"/>
  <c r="X326" i="14" s="1"/>
  <c r="V326" i="14"/>
  <c r="W334" i="14"/>
  <c r="X334" i="14" s="1"/>
  <c r="V334" i="14"/>
  <c r="W342" i="14"/>
  <c r="X342" i="14" s="1"/>
  <c r="V342" i="14"/>
  <c r="W350" i="14"/>
  <c r="X350" i="14" s="1"/>
  <c r="V350" i="14"/>
  <c r="W358" i="14"/>
  <c r="X358" i="14" s="1"/>
  <c r="V358" i="14"/>
  <c r="W366" i="14"/>
  <c r="X366" i="14" s="1"/>
  <c r="V366" i="14"/>
  <c r="W374" i="14"/>
  <c r="X374" i="14" s="1"/>
  <c r="V374" i="14"/>
  <c r="W382" i="14"/>
  <c r="X382" i="14" s="1"/>
  <c r="V382" i="14"/>
  <c r="W390" i="14"/>
  <c r="X390" i="14" s="1"/>
  <c r="V390" i="14"/>
  <c r="W398" i="14"/>
  <c r="X398" i="14" s="1"/>
  <c r="V398" i="14"/>
  <c r="V123" i="14"/>
  <c r="W123" i="14"/>
  <c r="X123" i="14" s="1"/>
  <c r="V323" i="14"/>
  <c r="W323" i="14"/>
  <c r="X323" i="14" s="1"/>
  <c r="V355" i="14"/>
  <c r="W355" i="14"/>
  <c r="X355" i="14" s="1"/>
  <c r="V387" i="14"/>
  <c r="W387" i="14"/>
  <c r="X387" i="14" s="1"/>
  <c r="W406" i="14"/>
  <c r="X406" i="14" s="1"/>
  <c r="V406" i="14"/>
  <c r="W414" i="14"/>
  <c r="X414" i="14" s="1"/>
  <c r="V414" i="14"/>
  <c r="W422" i="14"/>
  <c r="X422" i="14" s="1"/>
  <c r="V422" i="14"/>
  <c r="W430" i="14"/>
  <c r="X430" i="14" s="1"/>
  <c r="V430" i="14"/>
  <c r="W438" i="14"/>
  <c r="X438" i="14" s="1"/>
  <c r="V438" i="14"/>
  <c r="W446" i="14"/>
  <c r="X446" i="14" s="1"/>
  <c r="V446" i="14"/>
  <c r="W454" i="14"/>
  <c r="X454" i="14" s="1"/>
  <c r="V454" i="14"/>
  <c r="W462" i="14"/>
  <c r="X462" i="14" s="1"/>
  <c r="V462" i="14"/>
  <c r="W345" i="14"/>
  <c r="X345" i="14" s="1"/>
  <c r="V369" i="14"/>
  <c r="W178" i="14"/>
  <c r="X178" i="14" s="1"/>
  <c r="V178" i="14"/>
  <c r="V229" i="14"/>
  <c r="W229" i="14"/>
  <c r="X229" i="14" s="1"/>
  <c r="V490" i="14"/>
  <c r="W490" i="14"/>
  <c r="X490" i="14" s="1"/>
  <c r="V244" i="14"/>
  <c r="W244" i="14"/>
  <c r="X244" i="14" s="1"/>
  <c r="V301" i="14"/>
  <c r="W467" i="14"/>
  <c r="X467" i="14" s="1"/>
  <c r="T15" i="14"/>
  <c r="S23" i="14"/>
  <c r="T23" i="14" s="1"/>
  <c r="S35" i="14"/>
  <c r="T35" i="14" s="1"/>
  <c r="U14" i="14"/>
  <c r="S26" i="14"/>
  <c r="T26" i="14" s="1"/>
  <c r="V55" i="14"/>
  <c r="W55" i="14"/>
  <c r="X55" i="14" s="1"/>
  <c r="V63" i="14"/>
  <c r="W63" i="14"/>
  <c r="X63" i="14" s="1"/>
  <c r="S20" i="14"/>
  <c r="T20" i="14" s="1"/>
  <c r="W39" i="14"/>
  <c r="X39" i="14" s="1"/>
  <c r="V39" i="14"/>
  <c r="S42" i="14"/>
  <c r="T42" i="14" s="1"/>
  <c r="S46" i="14"/>
  <c r="T46" i="14" s="1"/>
  <c r="V72" i="14"/>
  <c r="W72" i="14"/>
  <c r="X72" i="14" s="1"/>
  <c r="V109" i="14"/>
  <c r="W109" i="14"/>
  <c r="X109" i="14" s="1"/>
  <c r="S30" i="14"/>
  <c r="T30" i="14" s="1"/>
  <c r="S52" i="14"/>
  <c r="T52" i="14" s="1"/>
  <c r="W67" i="14"/>
  <c r="X67" i="14" s="1"/>
  <c r="V67" i="14"/>
  <c r="S109" i="14"/>
  <c r="T109" i="14" s="1"/>
  <c r="W115" i="14"/>
  <c r="X115" i="14" s="1"/>
  <c r="V115" i="14"/>
  <c r="V51" i="14"/>
  <c r="W51" i="14"/>
  <c r="X51" i="14" s="1"/>
  <c r="S85" i="14"/>
  <c r="T85" i="14" s="1"/>
  <c r="S117" i="14"/>
  <c r="T117" i="14" s="1"/>
  <c r="S57" i="14"/>
  <c r="T57" i="14" s="1"/>
  <c r="S129" i="14"/>
  <c r="T129" i="14" s="1"/>
  <c r="W186" i="14"/>
  <c r="X186" i="14" s="1"/>
  <c r="V186" i="14"/>
  <c r="S165" i="14"/>
  <c r="T165" i="14" s="1"/>
  <c r="V179" i="14"/>
  <c r="W179" i="14"/>
  <c r="X179" i="14" s="1"/>
  <c r="S188" i="14"/>
  <c r="T188" i="14" s="1"/>
  <c r="V205" i="14"/>
  <c r="W205" i="14"/>
  <c r="X205" i="14" s="1"/>
  <c r="S115" i="14"/>
  <c r="T115" i="14" s="1"/>
  <c r="S125" i="14"/>
  <c r="T125" i="14" s="1"/>
  <c r="S190" i="14"/>
  <c r="T190" i="14" s="1"/>
  <c r="S198" i="14"/>
  <c r="T198" i="14" s="1"/>
  <c r="S206" i="14"/>
  <c r="T206" i="14" s="1"/>
  <c r="V171" i="14"/>
  <c r="W171" i="14"/>
  <c r="X171" i="14" s="1"/>
  <c r="V221" i="14"/>
  <c r="W221" i="14"/>
  <c r="X221" i="14" s="1"/>
  <c r="V237" i="14"/>
  <c r="W237" i="14"/>
  <c r="X237" i="14" s="1"/>
  <c r="S67" i="14"/>
  <c r="T67" i="14" s="1"/>
  <c r="V201" i="14"/>
  <c r="W201" i="14"/>
  <c r="X201" i="14" s="1"/>
  <c r="W274" i="14"/>
  <c r="X274" i="14" s="1"/>
  <c r="V274" i="14"/>
  <c r="W290" i="14"/>
  <c r="X290" i="14" s="1"/>
  <c r="V290" i="14"/>
  <c r="W298" i="14"/>
  <c r="X298" i="14" s="1"/>
  <c r="V298" i="14"/>
  <c r="W304" i="14"/>
  <c r="X304" i="14" s="1"/>
  <c r="V304" i="14"/>
  <c r="W312" i="14"/>
  <c r="X312" i="14" s="1"/>
  <c r="V312" i="14"/>
  <c r="W320" i="14"/>
  <c r="X320" i="14" s="1"/>
  <c r="V320" i="14"/>
  <c r="W328" i="14"/>
  <c r="X328" i="14" s="1"/>
  <c r="V328" i="14"/>
  <c r="W336" i="14"/>
  <c r="X336" i="14" s="1"/>
  <c r="V336" i="14"/>
  <c r="W344" i="14"/>
  <c r="X344" i="14" s="1"/>
  <c r="V344" i="14"/>
  <c r="W352" i="14"/>
  <c r="X352" i="14" s="1"/>
  <c r="V352" i="14"/>
  <c r="W360" i="14"/>
  <c r="X360" i="14" s="1"/>
  <c r="V360" i="14"/>
  <c r="W368" i="14"/>
  <c r="X368" i="14" s="1"/>
  <c r="V368" i="14"/>
  <c r="W376" i="14"/>
  <c r="X376" i="14" s="1"/>
  <c r="V376" i="14"/>
  <c r="W384" i="14"/>
  <c r="X384" i="14" s="1"/>
  <c r="V384" i="14"/>
  <c r="W392" i="14"/>
  <c r="X392" i="14" s="1"/>
  <c r="V392" i="14"/>
  <c r="W400" i="14"/>
  <c r="X400" i="14" s="1"/>
  <c r="V400" i="14"/>
  <c r="S268" i="14"/>
  <c r="T268" i="14" s="1"/>
  <c r="S276" i="14"/>
  <c r="T276" i="14" s="1"/>
  <c r="S284" i="14"/>
  <c r="T284" i="14" s="1"/>
  <c r="W408" i="14"/>
  <c r="X408" i="14" s="1"/>
  <c r="V408" i="14"/>
  <c r="W416" i="14"/>
  <c r="X416" i="14" s="1"/>
  <c r="V416" i="14"/>
  <c r="W424" i="14"/>
  <c r="X424" i="14" s="1"/>
  <c r="V424" i="14"/>
  <c r="W432" i="14"/>
  <c r="X432" i="14" s="1"/>
  <c r="V432" i="14"/>
  <c r="W440" i="14"/>
  <c r="X440" i="14" s="1"/>
  <c r="V440" i="14"/>
  <c r="W448" i="14"/>
  <c r="X448" i="14" s="1"/>
  <c r="V448" i="14"/>
  <c r="W456" i="14"/>
  <c r="X456" i="14" s="1"/>
  <c r="V456" i="14"/>
  <c r="W464" i="14"/>
  <c r="X464" i="14" s="1"/>
  <c r="V464" i="14"/>
  <c r="V494" i="14"/>
  <c r="W494" i="14"/>
  <c r="X494" i="14" s="1"/>
  <c r="S28" i="14"/>
  <c r="T28" i="14" s="1"/>
  <c r="S98" i="14"/>
  <c r="T98" i="14" s="1"/>
  <c r="V187" i="14"/>
  <c r="W187" i="14"/>
  <c r="X187" i="14" s="1"/>
  <c r="W235" i="14"/>
  <c r="X235" i="14" s="1"/>
  <c r="V235" i="14"/>
  <c r="V482" i="14"/>
  <c r="W482" i="14"/>
  <c r="X482" i="14" s="1"/>
  <c r="E23" i="9"/>
  <c r="L5" i="15"/>
  <c r="W389" i="14" l="1"/>
  <c r="X389" i="14" s="1"/>
  <c r="W373" i="14"/>
  <c r="X373" i="14" s="1"/>
  <c r="V47" i="14"/>
  <c r="V155" i="14"/>
  <c r="W62" i="14"/>
  <c r="X62" i="14" s="1"/>
  <c r="W309" i="14"/>
  <c r="X309" i="14" s="1"/>
  <c r="V71" i="14"/>
  <c r="W491" i="14"/>
  <c r="X491" i="14" s="1"/>
  <c r="V129" i="14"/>
  <c r="V285" i="14"/>
  <c r="V225" i="14"/>
  <c r="V357" i="14"/>
  <c r="V102" i="14"/>
  <c r="W321" i="14"/>
  <c r="X321" i="14" s="1"/>
  <c r="V100" i="14"/>
  <c r="W339" i="14"/>
  <c r="X339" i="14" s="1"/>
  <c r="W84" i="14"/>
  <c r="X84" i="14" s="1"/>
  <c r="V110" i="14"/>
  <c r="W110" i="14"/>
  <c r="X110" i="14" s="1"/>
  <c r="W262" i="14"/>
  <c r="X262" i="14" s="1"/>
  <c r="V262" i="14"/>
  <c r="V341" i="14"/>
  <c r="W121" i="14"/>
  <c r="X121" i="14" s="1"/>
  <c r="V121" i="14"/>
  <c r="V265" i="14"/>
  <c r="W265" i="14"/>
  <c r="X265" i="14" s="1"/>
  <c r="V64" i="14"/>
  <c r="W64" i="14"/>
  <c r="X64" i="14" s="1"/>
  <c r="W154" i="14"/>
  <c r="X154" i="14" s="1"/>
  <c r="V154" i="14"/>
  <c r="W134" i="14"/>
  <c r="X134" i="14" s="1"/>
  <c r="V134" i="14"/>
  <c r="V78" i="14"/>
  <c r="W78" i="14"/>
  <c r="X78" i="14" s="1"/>
  <c r="V68" i="14"/>
  <c r="W68" i="14"/>
  <c r="X68" i="14" s="1"/>
  <c r="W81" i="14"/>
  <c r="X81" i="14" s="1"/>
  <c r="V81" i="14"/>
  <c r="V246" i="14"/>
  <c r="W246" i="14"/>
  <c r="X246" i="14" s="1"/>
  <c r="V213" i="14"/>
  <c r="W213" i="14"/>
  <c r="X213" i="14" s="1"/>
  <c r="V385" i="14"/>
  <c r="W403" i="14"/>
  <c r="X403" i="14" s="1"/>
  <c r="W287" i="14"/>
  <c r="X287" i="14" s="1"/>
  <c r="W271" i="14"/>
  <c r="X271" i="14" s="1"/>
  <c r="W59" i="14"/>
  <c r="X59" i="14" s="1"/>
  <c r="W199" i="14"/>
  <c r="X199" i="14" s="1"/>
  <c r="V199" i="14"/>
  <c r="W157" i="14"/>
  <c r="X157" i="14" s="1"/>
  <c r="V157" i="14"/>
  <c r="W211" i="14"/>
  <c r="X211" i="14" s="1"/>
  <c r="V211" i="14"/>
  <c r="W75" i="14"/>
  <c r="X75" i="14" s="1"/>
  <c r="V75" i="14"/>
  <c r="W149" i="14"/>
  <c r="X149" i="14" s="1"/>
  <c r="V149" i="14"/>
  <c r="V284" i="14"/>
  <c r="W284" i="14"/>
  <c r="X284" i="14" s="1"/>
  <c r="W41" i="14"/>
  <c r="X41" i="14" s="1"/>
  <c r="V41" i="14"/>
  <c r="V239" i="14"/>
  <c r="W239" i="14"/>
  <c r="X239" i="14" s="1"/>
  <c r="W105" i="14"/>
  <c r="X105" i="14" s="1"/>
  <c r="V105" i="14"/>
  <c r="W223" i="14"/>
  <c r="X223" i="14" s="1"/>
  <c r="V223" i="14"/>
  <c r="W141" i="14"/>
  <c r="X141" i="14" s="1"/>
  <c r="V141" i="14"/>
  <c r="V182" i="14"/>
  <c r="W182" i="14"/>
  <c r="X182" i="14" s="1"/>
  <c r="V194" i="14"/>
  <c r="W194" i="14"/>
  <c r="X194" i="14" s="1"/>
  <c r="W138" i="14"/>
  <c r="X138" i="14" s="1"/>
  <c r="V138" i="14"/>
  <c r="V116" i="14"/>
  <c r="W116" i="14"/>
  <c r="X116" i="14" s="1"/>
  <c r="W52" i="14"/>
  <c r="X52" i="14" s="1"/>
  <c r="V52" i="14"/>
  <c r="V379" i="14"/>
  <c r="W379" i="14"/>
  <c r="X379" i="14" s="1"/>
  <c r="V273" i="14"/>
  <c r="W273" i="14"/>
  <c r="X273" i="14" s="1"/>
  <c r="V208" i="14"/>
  <c r="W208" i="14"/>
  <c r="X208" i="14" s="1"/>
  <c r="V34" i="14"/>
  <c r="W34" i="14"/>
  <c r="X34" i="14" s="1"/>
  <c r="V18" i="14"/>
  <c r="W18" i="14"/>
  <c r="X18" i="14" s="1"/>
  <c r="V391" i="14"/>
  <c r="W391" i="14"/>
  <c r="X391" i="14" s="1"/>
  <c r="V275" i="14"/>
  <c r="W275" i="14"/>
  <c r="X275" i="14" s="1"/>
  <c r="V311" i="14"/>
  <c r="W311" i="14"/>
  <c r="X311" i="14" s="1"/>
  <c r="V447" i="14"/>
  <c r="W447" i="14"/>
  <c r="X447" i="14" s="1"/>
  <c r="V267" i="14"/>
  <c r="W267" i="14"/>
  <c r="X267" i="14" s="1"/>
  <c r="V30" i="14"/>
  <c r="W30" i="14"/>
  <c r="X30" i="14" s="1"/>
  <c r="V461" i="14"/>
  <c r="W461" i="14"/>
  <c r="X461" i="14" s="1"/>
  <c r="V401" i="14"/>
  <c r="W401" i="14"/>
  <c r="X401" i="14" s="1"/>
  <c r="V359" i="14"/>
  <c r="W359" i="14"/>
  <c r="X359" i="14" s="1"/>
  <c r="V395" i="14"/>
  <c r="W395" i="14"/>
  <c r="X395" i="14" s="1"/>
  <c r="V297" i="14"/>
  <c r="W297" i="14"/>
  <c r="X297" i="14" s="1"/>
  <c r="V236" i="14"/>
  <c r="W236" i="14"/>
  <c r="X236" i="14" s="1"/>
  <c r="V353" i="14"/>
  <c r="W353" i="14"/>
  <c r="X353" i="14" s="1"/>
  <c r="V383" i="14"/>
  <c r="W383" i="14"/>
  <c r="X383" i="14" s="1"/>
  <c r="V333" i="14"/>
  <c r="W333" i="14"/>
  <c r="X333" i="14" s="1"/>
  <c r="V439" i="14"/>
  <c r="W439" i="14"/>
  <c r="X439" i="14" s="1"/>
  <c r="V407" i="14"/>
  <c r="W407" i="14"/>
  <c r="X407" i="14" s="1"/>
  <c r="V399" i="14"/>
  <c r="W399" i="14"/>
  <c r="X399" i="14" s="1"/>
  <c r="V315" i="14"/>
  <c r="W315" i="14"/>
  <c r="X315" i="14" s="1"/>
  <c r="V146" i="14"/>
  <c r="W146" i="14"/>
  <c r="X146" i="14" s="1"/>
  <c r="V289" i="14"/>
  <c r="W289" i="14"/>
  <c r="X289" i="14" s="1"/>
  <c r="V259" i="14"/>
  <c r="W259" i="14"/>
  <c r="X259" i="14" s="1"/>
  <c r="V104" i="14"/>
  <c r="W104" i="14"/>
  <c r="X104" i="14" s="1"/>
  <c r="V42" i="14"/>
  <c r="W42" i="14"/>
  <c r="X42" i="14" s="1"/>
  <c r="V26" i="14"/>
  <c r="W26" i="14"/>
  <c r="X26" i="14" s="1"/>
  <c r="V453" i="14"/>
  <c r="W453" i="14"/>
  <c r="X453" i="14" s="1"/>
  <c r="V425" i="14"/>
  <c r="W425" i="14"/>
  <c r="X425" i="14" s="1"/>
  <c r="V329" i="14"/>
  <c r="W329" i="14"/>
  <c r="X329" i="14" s="1"/>
  <c r="V335" i="14"/>
  <c r="W335" i="14"/>
  <c r="X335" i="14" s="1"/>
  <c r="V317" i="14"/>
  <c r="W317" i="14"/>
  <c r="X317" i="14" s="1"/>
  <c r="V343" i="14"/>
  <c r="W343" i="14"/>
  <c r="X343" i="14" s="1"/>
  <c r="V363" i="14"/>
  <c r="W363" i="14"/>
  <c r="X363" i="14" s="1"/>
  <c r="V200" i="14"/>
  <c r="W200" i="14"/>
  <c r="X200" i="14" s="1"/>
  <c r="V291" i="14"/>
  <c r="W291" i="14"/>
  <c r="X291" i="14" s="1"/>
  <c r="V260" i="14"/>
  <c r="W260" i="14"/>
  <c r="X260" i="14" s="1"/>
  <c r="V220" i="14"/>
  <c r="W220" i="14"/>
  <c r="X220" i="14" s="1"/>
  <c r="W169" i="14"/>
  <c r="X169" i="14" s="1"/>
  <c r="V169" i="14"/>
  <c r="V327" i="14"/>
  <c r="W327" i="14"/>
  <c r="X327" i="14" s="1"/>
  <c r="V459" i="14"/>
  <c r="W459" i="14"/>
  <c r="X459" i="14" s="1"/>
  <c r="V423" i="14"/>
  <c r="W423" i="14"/>
  <c r="X423" i="14" s="1"/>
  <c r="V130" i="14"/>
  <c r="W130" i="14"/>
  <c r="X130" i="14" s="1"/>
  <c r="V139" i="14"/>
  <c r="W139" i="14"/>
  <c r="X139" i="14" s="1"/>
  <c r="V441" i="14"/>
  <c r="W441" i="14"/>
  <c r="X441" i="14" s="1"/>
  <c r="V413" i="14"/>
  <c r="W413" i="14"/>
  <c r="X413" i="14" s="1"/>
  <c r="V303" i="14"/>
  <c r="W303" i="14"/>
  <c r="X303" i="14" s="1"/>
  <c r="V252" i="14"/>
  <c r="W252" i="14"/>
  <c r="X252" i="14" s="1"/>
  <c r="V405" i="14"/>
  <c r="W405" i="14"/>
  <c r="X405" i="14" s="1"/>
  <c r="V411" i="14"/>
  <c r="W411" i="14"/>
  <c r="X411" i="14" s="1"/>
  <c r="V347" i="14"/>
  <c r="W347" i="14"/>
  <c r="X347" i="14" s="1"/>
  <c r="V192" i="14"/>
  <c r="W192" i="14"/>
  <c r="X192" i="14" s="1"/>
  <c r="V46" i="14"/>
  <c r="W46" i="14"/>
  <c r="X46" i="14" s="1"/>
  <c r="V14" i="14"/>
  <c r="W14" i="14"/>
  <c r="X14" i="14" s="1"/>
  <c r="V433" i="14"/>
  <c r="W433" i="14"/>
  <c r="X433" i="14" s="1"/>
  <c r="V375" i="14"/>
  <c r="W375" i="14"/>
  <c r="X375" i="14" s="1"/>
  <c r="V263" i="14"/>
  <c r="W263" i="14"/>
  <c r="X263" i="14" s="1"/>
  <c r="V305" i="14"/>
  <c r="W305" i="14"/>
  <c r="X305" i="14" s="1"/>
  <c r="V351" i="14"/>
  <c r="W351" i="14"/>
  <c r="X351" i="14" s="1"/>
  <c r="V431" i="14"/>
  <c r="W431" i="14"/>
  <c r="X431" i="14" s="1"/>
  <c r="V367" i="14"/>
  <c r="W367" i="14"/>
  <c r="X367" i="14" s="1"/>
  <c r="V283" i="14"/>
  <c r="W283" i="14"/>
  <c r="X283" i="14" s="1"/>
  <c r="V251" i="14"/>
  <c r="W251" i="14"/>
  <c r="X251" i="14" s="1"/>
  <c r="V94" i="14"/>
  <c r="W94" i="14"/>
  <c r="X94" i="14" s="1"/>
  <c r="V89" i="14"/>
  <c r="W89" i="14"/>
  <c r="X89" i="14" s="1"/>
  <c r="V38" i="14"/>
  <c r="W38" i="14"/>
  <c r="X38" i="14" s="1"/>
  <c r="V22" i="14"/>
  <c r="W22" i="14"/>
  <c r="X22" i="14" s="1"/>
  <c r="V449" i="14"/>
  <c r="W449" i="14"/>
  <c r="X449" i="14" s="1"/>
  <c r="V417" i="14"/>
  <c r="W417" i="14"/>
  <c r="X417" i="14" s="1"/>
  <c r="V319" i="14"/>
  <c r="W319" i="14"/>
  <c r="X319" i="14" s="1"/>
  <c r="W185" i="14"/>
  <c r="X185" i="14" s="1"/>
  <c r="V185" i="14"/>
  <c r="W162" i="14"/>
  <c r="X162" i="14" s="1"/>
  <c r="V162" i="14"/>
  <c r="V331" i="14"/>
  <c r="W331" i="14"/>
  <c r="X331" i="14" s="1"/>
  <c r="V281" i="14"/>
  <c r="W281" i="14"/>
  <c r="X281" i="14" s="1"/>
  <c r="V255" i="14"/>
  <c r="W255" i="14"/>
  <c r="X255" i="14" s="1"/>
  <c r="W177" i="14"/>
  <c r="X177" i="14" s="1"/>
  <c r="V177" i="14"/>
  <c r="H9" i="14"/>
  <c r="F6" i="14"/>
  <c r="H3" i="11"/>
  <c r="F3" i="11"/>
  <c r="B3" i="10"/>
  <c r="H3" i="10" s="1"/>
  <c r="F3" i="10"/>
  <c r="K23" i="9"/>
  <c r="J21" i="1"/>
  <c r="B24" i="9"/>
  <c r="H24" i="9"/>
  <c r="D24" i="9"/>
  <c r="C24" i="9"/>
  <c r="K24" i="9" s="1"/>
  <c r="H23" i="9"/>
  <c r="K4" i="9"/>
  <c r="L31" i="8"/>
  <c r="H22" i="1"/>
  <c r="J22" i="1"/>
  <c r="H21" i="1"/>
  <c r="L32" i="8"/>
  <c r="L4" i="8"/>
  <c r="K91" i="15"/>
  <c r="L91" i="15" s="1"/>
  <c r="J91" i="15"/>
  <c r="D91" i="15"/>
  <c r="K90" i="15"/>
  <c r="L90" i="15" s="1"/>
  <c r="J90" i="15"/>
  <c r="D90" i="15"/>
  <c r="K89" i="15"/>
  <c r="L89" i="15" s="1"/>
  <c r="J89" i="15"/>
  <c r="D89" i="15"/>
  <c r="K88" i="15"/>
  <c r="L88" i="15" s="1"/>
  <c r="J88" i="15"/>
  <c r="D88" i="15"/>
  <c r="K87" i="15"/>
  <c r="L87" i="15" s="1"/>
  <c r="J87" i="15"/>
  <c r="D87" i="15"/>
  <c r="K86" i="15"/>
  <c r="L86" i="15" s="1"/>
  <c r="J86" i="15"/>
  <c r="D86" i="15"/>
  <c r="K85" i="15"/>
  <c r="L85" i="15" s="1"/>
  <c r="J85" i="15"/>
  <c r="D85" i="15"/>
  <c r="K84" i="15"/>
  <c r="L84" i="15" s="1"/>
  <c r="J84" i="15"/>
  <c r="D84" i="15"/>
  <c r="K83" i="15"/>
  <c r="L83" i="15" s="1"/>
  <c r="J83" i="15"/>
  <c r="D83" i="15"/>
  <c r="K82" i="15"/>
  <c r="L82" i="15" s="1"/>
  <c r="J82" i="15"/>
  <c r="D82" i="15"/>
  <c r="K81" i="15"/>
  <c r="L81" i="15" s="1"/>
  <c r="J81" i="15"/>
  <c r="D81" i="15"/>
  <c r="K80" i="15"/>
  <c r="L80" i="15" s="1"/>
  <c r="J80" i="15"/>
  <c r="D80" i="15"/>
  <c r="K79" i="15"/>
  <c r="L79" i="15" s="1"/>
  <c r="J79" i="15"/>
  <c r="D79" i="15"/>
  <c r="K78" i="15"/>
  <c r="L78" i="15" s="1"/>
  <c r="J78" i="15"/>
  <c r="D78" i="15"/>
  <c r="K77" i="15"/>
  <c r="L77" i="15" s="1"/>
  <c r="J77" i="15"/>
  <c r="D77" i="15"/>
  <c r="K76" i="15"/>
  <c r="L76" i="15" s="1"/>
  <c r="J76" i="15"/>
  <c r="D76" i="15"/>
  <c r="K75" i="15"/>
  <c r="L75" i="15" s="1"/>
  <c r="J75" i="15"/>
  <c r="D75" i="15"/>
  <c r="K74" i="15"/>
  <c r="L74" i="15" s="1"/>
  <c r="J74" i="15"/>
  <c r="D74" i="15"/>
  <c r="K73" i="15"/>
  <c r="L73" i="15" s="1"/>
  <c r="J73" i="15"/>
  <c r="D73" i="15"/>
  <c r="K72" i="15"/>
  <c r="L72" i="15" s="1"/>
  <c r="J72" i="15"/>
  <c r="D72" i="15"/>
  <c r="K71" i="15"/>
  <c r="L71" i="15" s="1"/>
  <c r="J71" i="15"/>
  <c r="D71" i="15"/>
  <c r="K70" i="15"/>
  <c r="L70" i="15" s="1"/>
  <c r="J70" i="15"/>
  <c r="D70" i="15"/>
  <c r="K69" i="15"/>
  <c r="L69" i="15" s="1"/>
  <c r="J69" i="15"/>
  <c r="D69" i="15"/>
  <c r="K68" i="15"/>
  <c r="L68" i="15" s="1"/>
  <c r="J68" i="15"/>
  <c r="D68" i="15"/>
  <c r="K67" i="15"/>
  <c r="L67" i="15" s="1"/>
  <c r="J67" i="15"/>
  <c r="D67" i="15"/>
  <c r="K66" i="15"/>
  <c r="L66" i="15" s="1"/>
  <c r="J66" i="15"/>
  <c r="D66" i="15"/>
  <c r="K65" i="15"/>
  <c r="L65" i="15" s="1"/>
  <c r="J65" i="15"/>
  <c r="D65" i="15"/>
  <c r="K64" i="15"/>
  <c r="L64" i="15" s="1"/>
  <c r="J64" i="15"/>
  <c r="D64" i="15"/>
  <c r="K63" i="15"/>
  <c r="L63" i="15" s="1"/>
  <c r="J63" i="15"/>
  <c r="D63" i="15"/>
  <c r="K62" i="15"/>
  <c r="L62" i="15" s="1"/>
  <c r="J62" i="15"/>
  <c r="D62" i="15"/>
  <c r="K61" i="15"/>
  <c r="L61" i="15" s="1"/>
  <c r="J61" i="15"/>
  <c r="D61" i="15"/>
  <c r="K60" i="15"/>
  <c r="L60" i="15" s="1"/>
  <c r="J60" i="15"/>
  <c r="D60" i="15"/>
  <c r="K59" i="15"/>
  <c r="L59" i="15" s="1"/>
  <c r="J59" i="15"/>
  <c r="D59" i="15"/>
  <c r="K58" i="15"/>
  <c r="L58" i="15" s="1"/>
  <c r="J58" i="15"/>
  <c r="D58" i="15"/>
  <c r="K57" i="15"/>
  <c r="L57" i="15" s="1"/>
  <c r="J57" i="15"/>
  <c r="D57" i="15"/>
  <c r="K56" i="15"/>
  <c r="L56" i="15" s="1"/>
  <c r="J56" i="15"/>
  <c r="D56" i="15"/>
  <c r="K55" i="15"/>
  <c r="L55" i="15" s="1"/>
  <c r="J55" i="15"/>
  <c r="D55" i="15"/>
  <c r="K54" i="15"/>
  <c r="L54" i="15" s="1"/>
  <c r="J54" i="15"/>
  <c r="D54" i="15"/>
  <c r="K53" i="15"/>
  <c r="L53" i="15" s="1"/>
  <c r="J53" i="15"/>
  <c r="D53" i="15"/>
  <c r="K52" i="15"/>
  <c r="L52" i="15" s="1"/>
  <c r="J52" i="15"/>
  <c r="D52" i="15"/>
  <c r="K51" i="15"/>
  <c r="L51" i="15" s="1"/>
  <c r="J51" i="15"/>
  <c r="D51" i="15"/>
  <c r="K50" i="15"/>
  <c r="L50" i="15" s="1"/>
  <c r="J50" i="15"/>
  <c r="D50" i="15"/>
  <c r="K49" i="15"/>
  <c r="L49" i="15" s="1"/>
  <c r="J49" i="15"/>
  <c r="D49" i="15"/>
  <c r="K48" i="15"/>
  <c r="L48" i="15" s="1"/>
  <c r="J48" i="15"/>
  <c r="D48" i="15"/>
  <c r="K47" i="15"/>
  <c r="L47" i="15" s="1"/>
  <c r="J47" i="15"/>
  <c r="D47" i="15"/>
  <c r="K46" i="15"/>
  <c r="L46" i="15" s="1"/>
  <c r="J46" i="15"/>
  <c r="D46" i="15"/>
  <c r="K45" i="15"/>
  <c r="L45" i="15" s="1"/>
  <c r="J45" i="15"/>
  <c r="D45" i="15"/>
  <c r="K44" i="15"/>
  <c r="L44" i="15" s="1"/>
  <c r="J44" i="15"/>
  <c r="D44" i="15"/>
  <c r="K43" i="15"/>
  <c r="L43" i="15" s="1"/>
  <c r="J43" i="15"/>
  <c r="D43" i="15"/>
  <c r="K42" i="15"/>
  <c r="L42" i="15" s="1"/>
  <c r="J42" i="15"/>
  <c r="D42" i="15"/>
  <c r="K41" i="15"/>
  <c r="L41" i="15" s="1"/>
  <c r="J41" i="15"/>
  <c r="D41" i="15"/>
  <c r="K40" i="15"/>
  <c r="L40" i="15" s="1"/>
  <c r="J40" i="15"/>
  <c r="D40" i="15"/>
  <c r="K39" i="15"/>
  <c r="L39" i="15" s="1"/>
  <c r="J39" i="15"/>
  <c r="D39" i="15"/>
  <c r="K38" i="15"/>
  <c r="L38" i="15" s="1"/>
  <c r="J38" i="15"/>
  <c r="D38" i="15"/>
  <c r="K37" i="15"/>
  <c r="L37" i="15" s="1"/>
  <c r="J37" i="15"/>
  <c r="D37" i="15"/>
  <c r="K36" i="15"/>
  <c r="L36" i="15" s="1"/>
  <c r="J36" i="15"/>
  <c r="D36" i="15"/>
  <c r="K35" i="15"/>
  <c r="L35" i="15" s="1"/>
  <c r="J35" i="15"/>
  <c r="D35" i="15"/>
  <c r="K34" i="15"/>
  <c r="L34" i="15" s="1"/>
  <c r="J34" i="15"/>
  <c r="D34" i="15"/>
  <c r="K33" i="15"/>
  <c r="L33" i="15" s="1"/>
  <c r="J33" i="15"/>
  <c r="D33" i="15"/>
  <c r="K32" i="15"/>
  <c r="L32" i="15" s="1"/>
  <c r="J32" i="15"/>
  <c r="D32" i="15"/>
  <c r="K31" i="15"/>
  <c r="L31" i="15" s="1"/>
  <c r="J31" i="15"/>
  <c r="D31" i="15"/>
  <c r="K30" i="15"/>
  <c r="L30" i="15" s="1"/>
  <c r="J30" i="15"/>
  <c r="D30" i="15"/>
  <c r="K29" i="15"/>
  <c r="L29" i="15" s="1"/>
  <c r="J29" i="15"/>
  <c r="D29" i="15"/>
  <c r="K28" i="15"/>
  <c r="L28" i="15" s="1"/>
  <c r="J28" i="15"/>
  <c r="D28" i="15"/>
  <c r="K27" i="15"/>
  <c r="L27" i="15" s="1"/>
  <c r="J27" i="15"/>
  <c r="D27" i="15"/>
  <c r="K26" i="15"/>
  <c r="L26" i="15" s="1"/>
  <c r="J26" i="15"/>
  <c r="D26" i="15"/>
  <c r="K25" i="15"/>
  <c r="L25" i="15" s="1"/>
  <c r="J25" i="15"/>
  <c r="D25" i="15"/>
  <c r="K24" i="15"/>
  <c r="L24" i="15" s="1"/>
  <c r="J24" i="15"/>
  <c r="D24" i="15"/>
  <c r="K23" i="15"/>
  <c r="L23" i="15" s="1"/>
  <c r="J23" i="15"/>
  <c r="D23" i="15"/>
  <c r="K22" i="15"/>
  <c r="L22" i="15" s="1"/>
  <c r="J22" i="15"/>
  <c r="D22" i="15"/>
  <c r="K21" i="15"/>
  <c r="L21" i="15" s="1"/>
  <c r="J21" i="15"/>
  <c r="D21" i="15"/>
  <c r="K20" i="15"/>
  <c r="L20" i="15" s="1"/>
  <c r="J20" i="15"/>
  <c r="D20" i="15"/>
  <c r="K19" i="15"/>
  <c r="L19" i="15" s="1"/>
  <c r="J19" i="15"/>
  <c r="D19" i="15"/>
  <c r="K18" i="15"/>
  <c r="L18" i="15" s="1"/>
  <c r="J18" i="15"/>
  <c r="D18" i="15"/>
  <c r="K17" i="15"/>
  <c r="L17" i="15" s="1"/>
  <c r="J17" i="15"/>
  <c r="D17" i="15"/>
  <c r="K16" i="15"/>
  <c r="L16" i="15" s="1"/>
  <c r="J16" i="15"/>
  <c r="D16" i="15"/>
  <c r="K15" i="15"/>
  <c r="L15" i="15" s="1"/>
  <c r="J15" i="15"/>
  <c r="D15" i="15"/>
  <c r="K14" i="15"/>
  <c r="L14" i="15" s="1"/>
  <c r="J14" i="15"/>
  <c r="D14" i="15"/>
  <c r="O13" i="15"/>
  <c r="K13" i="15"/>
  <c r="L13" i="15" s="1"/>
  <c r="P13" i="15" s="1"/>
  <c r="Q13" i="15" s="1"/>
  <c r="J13" i="15"/>
  <c r="D13" i="15"/>
  <c r="O12" i="15"/>
  <c r="K12" i="15"/>
  <c r="L12" i="15" s="1"/>
  <c r="P12" i="15" s="1"/>
  <c r="Q12" i="15" s="1"/>
  <c r="J12" i="15"/>
  <c r="D12" i="15"/>
  <c r="O11" i="15"/>
  <c r="K11" i="15"/>
  <c r="L11" i="15" s="1"/>
  <c r="P11" i="15" s="1"/>
  <c r="Q11" i="15" s="1"/>
  <c r="J11" i="15"/>
  <c r="D11" i="15"/>
  <c r="O10" i="15"/>
  <c r="K10" i="15"/>
  <c r="L10" i="15" s="1"/>
  <c r="P10" i="15" s="1"/>
  <c r="Q10" i="15" s="1"/>
  <c r="J10" i="15"/>
  <c r="D10" i="15"/>
  <c r="O9" i="15"/>
  <c r="K9" i="15"/>
  <c r="L9" i="15" s="1"/>
  <c r="P9" i="15" s="1"/>
  <c r="Q9" i="15" s="1"/>
  <c r="J9" i="15"/>
  <c r="D9" i="15"/>
  <c r="O8" i="15"/>
  <c r="K8" i="15"/>
  <c r="L8" i="15" s="1"/>
  <c r="P8" i="15" s="1"/>
  <c r="Q8" i="15" s="1"/>
  <c r="J8" i="15"/>
  <c r="D8" i="15"/>
  <c r="O7" i="15"/>
  <c r="L7" i="15"/>
  <c r="K7" i="15"/>
  <c r="J7" i="15"/>
  <c r="D7" i="15"/>
  <c r="O6" i="15"/>
  <c r="K6" i="15"/>
  <c r="L6" i="15" s="1"/>
  <c r="J6" i="15"/>
  <c r="D6" i="15"/>
  <c r="O5" i="15"/>
  <c r="K5" i="15"/>
  <c r="J5" i="15"/>
  <c r="D5" i="15"/>
  <c r="O4" i="15"/>
  <c r="K4" i="15"/>
  <c r="L4" i="15" s="1"/>
  <c r="J4" i="15"/>
  <c r="D4" i="15"/>
  <c r="O3" i="15"/>
  <c r="K3" i="15"/>
  <c r="L3" i="15" s="1"/>
  <c r="P3" i="15" s="1"/>
  <c r="Q3" i="15" s="1"/>
  <c r="J3" i="15"/>
  <c r="D3" i="15"/>
  <c r="R3" i="14"/>
  <c r="R13" i="14"/>
  <c r="L13" i="14"/>
  <c r="H13" i="14"/>
  <c r="F13" i="14"/>
  <c r="O13" i="14" s="1"/>
  <c r="C13" i="14"/>
  <c r="R12" i="14"/>
  <c r="L12" i="14"/>
  <c r="H12" i="14"/>
  <c r="F12" i="14"/>
  <c r="O12" i="14" s="1"/>
  <c r="C12" i="14"/>
  <c r="R11" i="14"/>
  <c r="O11" i="14"/>
  <c r="L11" i="14"/>
  <c r="H11" i="14"/>
  <c r="F11" i="14"/>
  <c r="M11" i="14" s="1"/>
  <c r="C11" i="14"/>
  <c r="R10" i="14"/>
  <c r="L10" i="14"/>
  <c r="H10" i="14"/>
  <c r="F10" i="14"/>
  <c r="M10" i="14" s="1"/>
  <c r="C10" i="14"/>
  <c r="R9" i="14"/>
  <c r="L9" i="14"/>
  <c r="F9" i="14"/>
  <c r="O9" i="14" s="1"/>
  <c r="C9" i="14"/>
  <c r="R8" i="14"/>
  <c r="M8" i="14"/>
  <c r="L8" i="14"/>
  <c r="H8" i="14"/>
  <c r="F8" i="14"/>
  <c r="O8" i="14" s="1"/>
  <c r="C8" i="14"/>
  <c r="R7" i="14"/>
  <c r="L7" i="14"/>
  <c r="H7" i="14"/>
  <c r="F7" i="14"/>
  <c r="M7" i="14" s="1"/>
  <c r="C7" i="14"/>
  <c r="R6" i="14"/>
  <c r="O6" i="14"/>
  <c r="L6" i="14"/>
  <c r="H6" i="14"/>
  <c r="M6" i="14"/>
  <c r="C6" i="14"/>
  <c r="R5" i="14"/>
  <c r="L5" i="14"/>
  <c r="H5" i="14"/>
  <c r="F5" i="14"/>
  <c r="O5" i="14" s="1"/>
  <c r="C5" i="14"/>
  <c r="R4" i="14"/>
  <c r="M4" i="14"/>
  <c r="L4" i="14"/>
  <c r="H4" i="14"/>
  <c r="F4" i="14"/>
  <c r="O4" i="14" s="1"/>
  <c r="C4" i="14"/>
  <c r="H3" i="14"/>
  <c r="N3" i="14" s="1"/>
  <c r="F3" i="14"/>
  <c r="M3" i="14" s="1"/>
  <c r="C3" i="14"/>
  <c r="M21" i="1" l="1"/>
  <c r="M22" i="1"/>
  <c r="N10" i="14"/>
  <c r="N6" i="14"/>
  <c r="O7" i="14"/>
  <c r="O10" i="14"/>
  <c r="M12" i="14"/>
  <c r="U12" i="14" s="1"/>
  <c r="W12" i="14" s="1"/>
  <c r="X12" i="14" s="1"/>
  <c r="E24" i="9"/>
  <c r="I24" i="9" s="1"/>
  <c r="K3" i="11"/>
  <c r="I23" i="9"/>
  <c r="N23" i="9" s="1"/>
  <c r="P5" i="14"/>
  <c r="P9" i="14"/>
  <c r="N11" i="14"/>
  <c r="P13" i="14"/>
  <c r="N5" i="14"/>
  <c r="N4" i="14"/>
  <c r="P6" i="14"/>
  <c r="S6" i="14" s="1"/>
  <c r="T6" i="14" s="1"/>
  <c r="U7" i="14"/>
  <c r="V7" i="14" s="1"/>
  <c r="N8" i="14"/>
  <c r="P10" i="14"/>
  <c r="S10" i="14" s="1"/>
  <c r="T10" i="14" s="1"/>
  <c r="U11" i="14"/>
  <c r="V11" i="14" s="1"/>
  <c r="N12" i="14"/>
  <c r="P4" i="15"/>
  <c r="Q4" i="15" s="1"/>
  <c r="P5" i="15"/>
  <c r="Q5" i="15" s="1"/>
  <c r="P6" i="15"/>
  <c r="Q6" i="15" s="1"/>
  <c r="P7" i="15"/>
  <c r="Q7" i="15" s="1"/>
  <c r="J4" i="8"/>
  <c r="N4" i="8" s="1"/>
  <c r="U6" i="14"/>
  <c r="V6" i="14" s="1"/>
  <c r="P7" i="14"/>
  <c r="U10" i="14"/>
  <c r="V10" i="14" s="1"/>
  <c r="N9" i="14"/>
  <c r="S9" i="14" s="1"/>
  <c r="T9" i="14" s="1"/>
  <c r="N13" i="14"/>
  <c r="S13" i="14" s="1"/>
  <c r="T13" i="14" s="1"/>
  <c r="N32" i="8"/>
  <c r="N31" i="8"/>
  <c r="K3" i="10"/>
  <c r="V12" i="14"/>
  <c r="U8" i="14"/>
  <c r="U4" i="14"/>
  <c r="S5" i="14"/>
  <c r="T5" i="14" s="1"/>
  <c r="P11" i="14"/>
  <c r="P8" i="14"/>
  <c r="S8" i="14" s="1"/>
  <c r="T8" i="14" s="1"/>
  <c r="M9" i="14"/>
  <c r="U9" i="14" s="1"/>
  <c r="P3" i="14"/>
  <c r="S3" i="14" s="1"/>
  <c r="T3" i="14" s="1"/>
  <c r="O3" i="14"/>
  <c r="U3" i="14" s="1"/>
  <c r="P4" i="14"/>
  <c r="M5" i="14"/>
  <c r="U5" i="14" s="1"/>
  <c r="P12" i="14"/>
  <c r="M13" i="14"/>
  <c r="U13" i="14" s="1"/>
  <c r="N7" i="14"/>
  <c r="S7" i="14" s="1"/>
  <c r="T7" i="14" s="1"/>
  <c r="W10" i="14" l="1"/>
  <c r="X10" i="14" s="1"/>
  <c r="S4" i="14"/>
  <c r="T4" i="14" s="1"/>
  <c r="W11" i="14"/>
  <c r="X11" i="14" s="1"/>
  <c r="S12" i="14"/>
  <c r="T12" i="14" s="1"/>
  <c r="W7" i="14"/>
  <c r="X7" i="14" s="1"/>
  <c r="W6" i="14"/>
  <c r="X6" i="14" s="1"/>
  <c r="S11" i="14"/>
  <c r="T11" i="14" s="1"/>
  <c r="V3" i="14"/>
  <c r="W3" i="14"/>
  <c r="X3" i="14" s="1"/>
  <c r="W8" i="14"/>
  <c r="X8" i="14" s="1"/>
  <c r="V8" i="14"/>
  <c r="V13" i="14"/>
  <c r="W13" i="14"/>
  <c r="X13" i="14" s="1"/>
  <c r="W4" i="14"/>
  <c r="X4" i="14" s="1"/>
  <c r="V4" i="14"/>
  <c r="V5" i="14"/>
  <c r="W5" i="14"/>
  <c r="X5" i="14" s="1"/>
  <c r="V9" i="14"/>
  <c r="W9" i="14"/>
  <c r="X9" i="14" s="1"/>
  <c r="G3" i="8" l="1"/>
  <c r="J3" i="8" s="1"/>
  <c r="B3" i="1"/>
  <c r="H3" i="1" s="1"/>
  <c r="B3" i="9"/>
  <c r="E3" i="9" s="1"/>
  <c r="F2" i="11"/>
  <c r="H2" i="11"/>
  <c r="K2" i="11" s="1"/>
  <c r="F2" i="10" l="1"/>
  <c r="H3" i="9"/>
  <c r="H2" i="10"/>
  <c r="K2" i="10" s="1"/>
  <c r="K3" i="9"/>
  <c r="J3" i="1"/>
  <c r="L3" i="8"/>
  <c r="N3" i="8" s="1"/>
  <c r="M3" i="1" l="1"/>
  <c r="I3" i="9"/>
  <c r="N3" i="9" s="1"/>
</calcChain>
</file>

<file path=xl/sharedStrings.xml><?xml version="1.0" encoding="utf-8"?>
<sst xmlns="http://schemas.openxmlformats.org/spreadsheetml/2006/main" count="380" uniqueCount="276">
  <si>
    <t>操作方式</t>
  </si>
  <si>
    <t>操作方式</t>
    <phoneticPr fontId="1" type="noConversion"/>
  </si>
  <si>
    <t>饱和因子(s)</t>
    <phoneticPr fontId="1" type="noConversion"/>
  </si>
  <si>
    <t>新罐车或清洗后的罐车</t>
  </si>
  <si>
    <t>喷溅式装载</t>
  </si>
  <si>
    <t>油品</t>
    <phoneticPr fontId="1" type="noConversion"/>
  </si>
  <si>
    <t>状态</t>
    <phoneticPr fontId="1" type="noConversion"/>
  </si>
  <si>
    <t>VOCs排放量(吨/年)</t>
    <phoneticPr fontId="1" type="noConversion"/>
  </si>
  <si>
    <t>船舱情况</t>
  </si>
  <si>
    <t>上次装载</t>
  </si>
  <si>
    <t>未清洗</t>
  </si>
  <si>
    <t>装有压舱物</t>
  </si>
  <si>
    <t>挥发性物质</t>
  </si>
  <si>
    <t>任何状态</t>
  </si>
  <si>
    <t>不挥发物质</t>
  </si>
  <si>
    <r>
      <t>装载原油时的已有排放因子L</t>
    </r>
    <r>
      <rPr>
        <b/>
        <vertAlign val="subscript"/>
        <sz val="11"/>
        <color theme="1"/>
        <rFont val="宋体"/>
        <family val="3"/>
        <charset val="134"/>
        <scheme val="minor"/>
      </rPr>
      <t>A</t>
    </r>
    <phoneticPr fontId="1" type="noConversion"/>
  </si>
  <si>
    <t>清洗后或无油品蒸气</t>
    <phoneticPr fontId="1" type="noConversion"/>
  </si>
  <si>
    <t>挥发性物质</t>
    <phoneticPr fontId="1" type="noConversion"/>
  </si>
  <si>
    <r>
      <t>已有排放因子</t>
    </r>
    <r>
      <rPr>
        <sz val="12"/>
        <color rgb="FF000000"/>
        <rFont val="Times New Roman"/>
        <family val="1"/>
      </rPr>
      <t>L</t>
    </r>
    <r>
      <rPr>
        <vertAlign val="subscript"/>
        <sz val="12"/>
        <color rgb="FF000000"/>
        <rFont val="Times New Roman"/>
        <family val="1"/>
      </rPr>
      <t>A</t>
    </r>
    <r>
      <rPr>
        <sz val="12"/>
        <color rgb="FF000000"/>
        <rFont val="仿宋_GB2312"/>
        <family val="3"/>
        <charset val="134"/>
      </rPr>
      <t>（千克</t>
    </r>
    <r>
      <rPr>
        <sz val="12"/>
        <color rgb="FF000000"/>
        <rFont val="Times New Roman"/>
        <family val="1"/>
      </rPr>
      <t>/</t>
    </r>
    <r>
      <rPr>
        <sz val="12"/>
        <color rgb="FF000000"/>
        <rFont val="仿宋_GB2312"/>
        <family val="3"/>
        <charset val="134"/>
      </rPr>
      <t>立方米）</t>
    </r>
    <phoneticPr fontId="1" type="noConversion"/>
  </si>
  <si>
    <t>舱体情况</t>
  </si>
  <si>
    <t>上次装载物</t>
  </si>
  <si>
    <r>
      <t>千克</t>
    </r>
    <r>
      <rPr>
        <sz val="12"/>
        <color rgb="FF000000"/>
        <rFont val="Times New Roman"/>
        <family val="1"/>
      </rPr>
      <t>/</t>
    </r>
    <r>
      <rPr>
        <sz val="12"/>
        <color rgb="FF000000"/>
        <rFont val="仿宋_GB2312"/>
        <family val="3"/>
        <charset val="134"/>
      </rPr>
      <t>立方米</t>
    </r>
  </si>
  <si>
    <t>挥发性</t>
  </si>
  <si>
    <t>驳船不压舱</t>
  </si>
  <si>
    <t>清洗后</t>
  </si>
  <si>
    <t>无数据</t>
  </si>
  <si>
    <t>不挥发</t>
  </si>
  <si>
    <t>任何货物</t>
  </si>
  <si>
    <r>
      <t>船舶装载汽油时损耗排放因子L</t>
    </r>
    <r>
      <rPr>
        <b/>
        <vertAlign val="subscript"/>
        <sz val="12"/>
        <color rgb="FF000000"/>
        <rFont val="仿宋_GB2312"/>
        <family val="3"/>
        <charset val="134"/>
      </rPr>
      <t>L</t>
    </r>
    <phoneticPr fontId="1" type="noConversion"/>
  </si>
  <si>
    <t>典型总体状况</t>
    <phoneticPr fontId="1" type="noConversion"/>
  </si>
  <si>
    <t>油气分子量(g/mol)</t>
    <phoneticPr fontId="1" type="noConversion"/>
  </si>
  <si>
    <r>
      <t>装载损耗排放因子(L</t>
    </r>
    <r>
      <rPr>
        <vertAlign val="subscript"/>
        <sz val="10"/>
        <color theme="1"/>
        <rFont val="宋体"/>
        <family val="3"/>
        <charset val="134"/>
        <scheme val="minor"/>
      </rPr>
      <t>L</t>
    </r>
    <r>
      <rPr>
        <sz val="10"/>
        <color theme="1"/>
        <rFont val="宋体"/>
        <family val="3"/>
        <charset val="134"/>
        <scheme val="minor"/>
      </rPr>
      <t>)（kg/m</t>
    </r>
    <r>
      <rPr>
        <vertAlign val="superscript"/>
        <sz val="10"/>
        <color theme="1"/>
        <rFont val="宋体"/>
        <family val="3"/>
        <charset val="134"/>
        <scheme val="minor"/>
      </rPr>
      <t>3</t>
    </r>
    <r>
      <rPr>
        <sz val="10"/>
        <color theme="1"/>
        <rFont val="宋体"/>
        <family val="3"/>
        <charset val="134"/>
        <scheme val="minor"/>
      </rPr>
      <t>）</t>
    </r>
    <phoneticPr fontId="1" type="noConversion"/>
  </si>
  <si>
    <r>
      <t>年周转量N(m</t>
    </r>
    <r>
      <rPr>
        <vertAlign val="superscript"/>
        <sz val="10"/>
        <color theme="1"/>
        <rFont val="宋体"/>
        <family val="3"/>
        <charset val="134"/>
        <scheme val="minor"/>
      </rPr>
      <t>3</t>
    </r>
    <r>
      <rPr>
        <sz val="10"/>
        <color theme="1"/>
        <rFont val="宋体"/>
        <family val="3"/>
        <charset val="134"/>
        <scheme val="minor"/>
      </rPr>
      <t>/a)</t>
    </r>
    <phoneticPr fontId="1" type="noConversion"/>
  </si>
  <si>
    <t>年周转量（t/a）</t>
    <phoneticPr fontId="1" type="noConversion"/>
  </si>
  <si>
    <t>无油品蒸气</t>
    <phoneticPr fontId="1" type="noConversion"/>
  </si>
  <si>
    <t>汽油</t>
  </si>
  <si>
    <t>柴油</t>
  </si>
  <si>
    <t>苯</t>
  </si>
  <si>
    <t>/</t>
    <phoneticPr fontId="1" type="noConversion"/>
  </si>
  <si>
    <t>MTBE</t>
  </si>
  <si>
    <r>
      <t>有机气体控制设施入口</t>
    </r>
    <r>
      <rPr>
        <sz val="10.5"/>
        <color theme="1"/>
        <rFont val="Times New Roman"/>
        <family val="1"/>
      </rPr>
      <t>VOCs</t>
    </r>
    <r>
      <rPr>
        <sz val="10.5"/>
        <color theme="1"/>
        <rFont val="仿宋_GB2312"/>
        <family val="3"/>
        <charset val="134"/>
      </rPr>
      <t>浓度（</t>
    </r>
    <r>
      <rPr>
        <sz val="10.5"/>
        <color theme="1"/>
        <rFont val="Times New Roman"/>
        <family val="1"/>
      </rPr>
      <t>mg/m</t>
    </r>
    <r>
      <rPr>
        <vertAlign val="superscript"/>
        <sz val="10.5"/>
        <color theme="1"/>
        <rFont val="Times New Roman"/>
        <family val="1"/>
      </rPr>
      <t>3</t>
    </r>
    <r>
      <rPr>
        <sz val="10.5"/>
        <color theme="1"/>
        <rFont val="仿宋_GB2312"/>
        <family val="3"/>
        <charset val="134"/>
      </rPr>
      <t>）</t>
    </r>
    <phoneticPr fontId="1" type="noConversion"/>
  </si>
  <si>
    <r>
      <t>有机气体控制设施出口</t>
    </r>
    <r>
      <rPr>
        <sz val="10.5"/>
        <color theme="1"/>
        <rFont val="Times New Roman"/>
        <family val="1"/>
      </rPr>
      <t>VOCs</t>
    </r>
    <r>
      <rPr>
        <sz val="10.5"/>
        <color theme="1"/>
        <rFont val="仿宋_GB2312"/>
        <family val="3"/>
        <charset val="134"/>
      </rPr>
      <t>浓度（</t>
    </r>
    <r>
      <rPr>
        <sz val="10.5"/>
        <color theme="1"/>
        <rFont val="Times New Roman"/>
        <family val="1"/>
      </rPr>
      <t>mg/m</t>
    </r>
    <r>
      <rPr>
        <vertAlign val="superscript"/>
        <sz val="10.5"/>
        <color theme="1"/>
        <rFont val="Times New Roman"/>
        <family val="1"/>
      </rPr>
      <t>3</t>
    </r>
    <r>
      <rPr>
        <sz val="10.5"/>
        <color theme="1"/>
        <rFont val="仿宋_GB2312"/>
        <family val="3"/>
        <charset val="134"/>
      </rPr>
      <t>）</t>
    </r>
    <phoneticPr fontId="1" type="noConversion"/>
  </si>
  <si>
    <r>
      <t>有机气体控制设施入口气体流量（</t>
    </r>
    <r>
      <rPr>
        <sz val="10.5"/>
        <color theme="1"/>
        <rFont val="Times New Roman"/>
        <family val="1"/>
      </rPr>
      <t>m</t>
    </r>
    <r>
      <rPr>
        <vertAlign val="superscript"/>
        <sz val="10.5"/>
        <color theme="1"/>
        <rFont val="Times New Roman"/>
        <family val="1"/>
      </rPr>
      <t>3</t>
    </r>
    <r>
      <rPr>
        <sz val="10.5"/>
        <color theme="1"/>
        <rFont val="Times New Roman"/>
        <family val="1"/>
      </rPr>
      <t>/h</t>
    </r>
    <r>
      <rPr>
        <sz val="10.5"/>
        <color theme="1"/>
        <rFont val="仿宋_GB2312"/>
        <family val="3"/>
        <charset val="134"/>
      </rPr>
      <t>）</t>
    </r>
    <phoneticPr fontId="1" type="noConversion"/>
  </si>
  <si>
    <r>
      <t>有机气体控制设施出口气体流量（</t>
    </r>
    <r>
      <rPr>
        <sz val="10.5"/>
        <color theme="1"/>
        <rFont val="Times New Roman"/>
        <family val="1"/>
      </rPr>
      <t>m</t>
    </r>
    <r>
      <rPr>
        <vertAlign val="superscript"/>
        <sz val="10.5"/>
        <color theme="1"/>
        <rFont val="Times New Roman"/>
        <family val="1"/>
      </rPr>
      <t>3</t>
    </r>
    <r>
      <rPr>
        <sz val="10.5"/>
        <color theme="1"/>
        <rFont val="Times New Roman"/>
        <family val="1"/>
      </rPr>
      <t>/h</t>
    </r>
    <r>
      <rPr>
        <sz val="10.5"/>
        <color theme="1"/>
        <rFont val="仿宋_GB2312"/>
        <family val="3"/>
        <charset val="134"/>
      </rPr>
      <t>）</t>
    </r>
    <phoneticPr fontId="1" type="noConversion"/>
  </si>
  <si>
    <t>油气回收设施年回收量或焚烧等年处理掉的量（t/a）</t>
  </si>
  <si>
    <r>
      <rPr>
        <sz val="10"/>
        <rFont val="宋体"/>
        <family val="3"/>
        <charset val="134"/>
      </rPr>
      <t>绝对温度</t>
    </r>
    <phoneticPr fontId="1" type="noConversion"/>
  </si>
  <si>
    <t>汽油</t>
    <phoneticPr fontId="1" type="noConversion"/>
  </si>
  <si>
    <t>重石脑油</t>
  </si>
  <si>
    <t>轻污油</t>
  </si>
  <si>
    <t>烷基化油</t>
  </si>
  <si>
    <r>
      <rPr>
        <sz val="10"/>
        <rFont val="宋体"/>
        <family val="3"/>
        <charset val="134"/>
      </rPr>
      <t>油品气相密度</t>
    </r>
    <phoneticPr fontId="1" type="noConversion"/>
  </si>
  <si>
    <r>
      <rPr>
        <sz val="10"/>
        <rFont val="宋体"/>
        <family val="3"/>
        <charset val="134"/>
      </rPr>
      <t>油气浓度</t>
    </r>
    <r>
      <rPr>
        <sz val="10"/>
        <rFont val="Times New Roman"/>
        <family val="1"/>
      </rPr>
      <t>(g/m</t>
    </r>
    <r>
      <rPr>
        <vertAlign val="superscript"/>
        <sz val="10"/>
        <rFont val="Times New Roman"/>
        <family val="1"/>
      </rPr>
      <t>3</t>
    </r>
    <r>
      <rPr>
        <sz val="10"/>
        <rFont val="Times New Roman"/>
        <family val="1"/>
      </rPr>
      <t>)</t>
    </r>
    <phoneticPr fontId="1" type="noConversion"/>
  </si>
  <si>
    <r>
      <rPr>
        <sz val="10"/>
        <rFont val="宋体"/>
        <family val="3"/>
        <charset val="134"/>
      </rPr>
      <t>安托因常数</t>
    </r>
    <r>
      <rPr>
        <sz val="10"/>
        <rFont val="Times New Roman"/>
        <family val="1"/>
      </rPr>
      <t>A</t>
    </r>
    <phoneticPr fontId="1" type="noConversion"/>
  </si>
  <si>
    <r>
      <rPr>
        <sz val="10"/>
        <rFont val="宋体"/>
        <family val="3"/>
        <charset val="134"/>
      </rPr>
      <t>安托因常数</t>
    </r>
    <r>
      <rPr>
        <sz val="10"/>
        <rFont val="Times New Roman"/>
        <family val="1"/>
      </rPr>
      <t>B</t>
    </r>
    <phoneticPr fontId="1" type="noConversion"/>
  </si>
  <si>
    <t>苯乙烯</t>
    <phoneticPr fontId="1" type="noConversion"/>
  </si>
  <si>
    <t>甲苯</t>
    <phoneticPr fontId="1" type="noConversion"/>
  </si>
  <si>
    <t>对二甲苯</t>
    <phoneticPr fontId="1" type="noConversion"/>
  </si>
  <si>
    <t>间二甲苯</t>
    <phoneticPr fontId="1" type="noConversion"/>
  </si>
  <si>
    <t>邻二甲苯</t>
    <phoneticPr fontId="1" type="noConversion"/>
  </si>
  <si>
    <r>
      <rPr>
        <sz val="10"/>
        <rFont val="宋体"/>
        <family val="3"/>
        <charset val="134"/>
      </rPr>
      <t>混二甲苯</t>
    </r>
    <phoneticPr fontId="1" type="noConversion"/>
  </si>
  <si>
    <t>甲醇</t>
  </si>
  <si>
    <t>乙二醇</t>
    <phoneticPr fontId="1" type="noConversion"/>
  </si>
  <si>
    <r>
      <rPr>
        <sz val="10"/>
        <color rgb="FF000000"/>
        <rFont val="仿宋_GB2312"/>
        <family val="1"/>
        <charset val="134"/>
      </rPr>
      <t>乙苯</t>
    </r>
  </si>
  <si>
    <r>
      <rPr>
        <sz val="10"/>
        <color theme="1"/>
        <rFont val="宋体"/>
        <family val="3"/>
        <charset val="134"/>
      </rPr>
      <t>环己烷</t>
    </r>
    <phoneticPr fontId="1" type="noConversion"/>
  </si>
  <si>
    <r>
      <rPr>
        <sz val="10"/>
        <color theme="1"/>
        <rFont val="宋体"/>
        <family val="3"/>
        <charset val="134"/>
      </rPr>
      <t>己烷</t>
    </r>
    <phoneticPr fontId="1" type="noConversion"/>
  </si>
  <si>
    <r>
      <t>1-</t>
    </r>
    <r>
      <rPr>
        <sz val="10"/>
        <color theme="1"/>
        <rFont val="宋体"/>
        <family val="3"/>
        <charset val="134"/>
      </rPr>
      <t>己烯</t>
    </r>
    <phoneticPr fontId="1" type="noConversion"/>
  </si>
  <si>
    <r>
      <rPr>
        <sz val="10"/>
        <color theme="1"/>
        <rFont val="宋体"/>
        <family val="3"/>
        <charset val="134"/>
      </rPr>
      <t>环戊二烯</t>
    </r>
    <phoneticPr fontId="1" type="noConversion"/>
  </si>
  <si>
    <r>
      <rPr>
        <sz val="10"/>
        <color theme="1"/>
        <rFont val="宋体"/>
        <family val="3"/>
        <charset val="134"/>
      </rPr>
      <t>双环戊二烯</t>
    </r>
    <phoneticPr fontId="1" type="noConversion"/>
  </si>
  <si>
    <r>
      <t>饱和因子</t>
    </r>
    <r>
      <rPr>
        <b/>
        <sz val="10.5"/>
        <color theme="1"/>
        <rFont val="Times New Roman"/>
        <family val="1"/>
      </rPr>
      <t>s</t>
    </r>
  </si>
  <si>
    <r>
      <t>底部</t>
    </r>
    <r>
      <rPr>
        <sz val="10.5"/>
        <color theme="1"/>
        <rFont val="Times New Roman"/>
        <family val="1"/>
      </rPr>
      <t>/</t>
    </r>
    <r>
      <rPr>
        <sz val="10.5"/>
        <color theme="1"/>
        <rFont val="仿宋_GB2312"/>
        <family val="3"/>
        <charset val="134"/>
      </rPr>
      <t>液下装载</t>
    </r>
  </si>
  <si>
    <t>正常工况（普通）的罐车</t>
  </si>
  <si>
    <r>
      <t>气、液相处于平衡状态，将挥发物料看做理想气体下的物料密度(Co)（kg/m</t>
    </r>
    <r>
      <rPr>
        <vertAlign val="superscript"/>
        <sz val="10"/>
        <color theme="1"/>
        <rFont val="宋体"/>
        <family val="3"/>
        <charset val="134"/>
        <scheme val="minor"/>
      </rPr>
      <t>3</t>
    </r>
    <r>
      <rPr>
        <sz val="10"/>
        <color theme="1"/>
        <rFont val="宋体"/>
        <family val="3"/>
        <charset val="134"/>
        <scheme val="minor"/>
      </rPr>
      <t>）</t>
    </r>
    <phoneticPr fontId="1" type="noConversion"/>
  </si>
  <si>
    <t>正常工况（普通）的罐车</t>
    <phoneticPr fontId="1" type="noConversion"/>
  </si>
  <si>
    <t>油气回收设施年回收量或焚烧等年处理掉的量（t/a）</t>
    <phoneticPr fontId="1" type="noConversion"/>
  </si>
  <si>
    <t>油品</t>
    <phoneticPr fontId="1" type="noConversion"/>
  </si>
  <si>
    <r>
      <t>装载油品的真实蒸气压P</t>
    </r>
    <r>
      <rPr>
        <vertAlign val="subscript"/>
        <sz val="10"/>
        <color theme="1"/>
        <rFont val="宋体"/>
        <family val="3"/>
        <charset val="134"/>
        <scheme val="minor"/>
      </rPr>
      <t>T</t>
    </r>
    <r>
      <rPr>
        <sz val="10"/>
        <color theme="1"/>
        <rFont val="宋体"/>
        <family val="3"/>
        <charset val="134"/>
        <scheme val="minor"/>
      </rPr>
      <t>(千帕)</t>
    </r>
    <phoneticPr fontId="1" type="noConversion"/>
  </si>
  <si>
    <t>原油密度（kg/m3）</t>
    <phoneticPr fontId="1" type="noConversion"/>
  </si>
  <si>
    <t>油气分子量(g/mol)</t>
    <phoneticPr fontId="1" type="noConversion"/>
  </si>
  <si>
    <r>
      <t>生成排放因子L</t>
    </r>
    <r>
      <rPr>
        <vertAlign val="subscript"/>
        <sz val="10"/>
        <color theme="1"/>
        <rFont val="宋体"/>
        <family val="3"/>
        <charset val="134"/>
        <scheme val="minor"/>
      </rPr>
      <t>G</t>
    </r>
    <r>
      <rPr>
        <sz val="10"/>
        <color theme="1"/>
        <rFont val="宋体"/>
        <family val="3"/>
        <charset val="134"/>
        <scheme val="minor"/>
      </rPr>
      <t>（千克/立方米）</t>
    </r>
    <phoneticPr fontId="1" type="noConversion"/>
  </si>
  <si>
    <t>船舱情况</t>
    <phoneticPr fontId="1" type="noConversion"/>
  </si>
  <si>
    <t>上次装载</t>
    <phoneticPr fontId="1" type="noConversion"/>
  </si>
  <si>
    <r>
      <t>已有排放因子L</t>
    </r>
    <r>
      <rPr>
        <vertAlign val="subscript"/>
        <sz val="10"/>
        <color theme="1"/>
        <rFont val="宋体"/>
        <family val="3"/>
        <charset val="134"/>
        <scheme val="minor"/>
      </rPr>
      <t>A</t>
    </r>
    <r>
      <rPr>
        <sz val="10"/>
        <color theme="1"/>
        <rFont val="宋体"/>
        <family val="3"/>
        <charset val="134"/>
        <scheme val="minor"/>
      </rPr>
      <t>（千克/立方米）</t>
    </r>
    <phoneticPr fontId="1" type="noConversion"/>
  </si>
  <si>
    <r>
      <t>装载损耗排放因子L</t>
    </r>
    <r>
      <rPr>
        <vertAlign val="subscript"/>
        <sz val="10"/>
        <color theme="1"/>
        <rFont val="宋体"/>
        <family val="3"/>
        <charset val="134"/>
        <scheme val="minor"/>
      </rPr>
      <t>L</t>
    </r>
    <r>
      <rPr>
        <sz val="10"/>
        <color theme="1"/>
        <rFont val="宋体"/>
        <family val="3"/>
        <charset val="134"/>
        <scheme val="minor"/>
      </rPr>
      <t>（千克/立方米）</t>
    </r>
    <phoneticPr fontId="1" type="noConversion"/>
  </si>
  <si>
    <r>
      <t>装载损耗排放因子L</t>
    </r>
    <r>
      <rPr>
        <vertAlign val="subscript"/>
        <sz val="10"/>
        <color theme="1"/>
        <rFont val="宋体"/>
        <family val="3"/>
        <charset val="134"/>
        <scheme val="minor"/>
      </rPr>
      <t>L</t>
    </r>
    <r>
      <rPr>
        <sz val="10"/>
        <color theme="1"/>
        <rFont val="宋体"/>
        <family val="3"/>
        <charset val="134"/>
        <scheme val="minor"/>
      </rPr>
      <t>（千克/立方米）</t>
    </r>
    <phoneticPr fontId="1" type="noConversion"/>
  </si>
  <si>
    <t>年周转量（t/a）</t>
    <phoneticPr fontId="1" type="noConversion"/>
  </si>
  <si>
    <r>
      <t>年周转量(m</t>
    </r>
    <r>
      <rPr>
        <vertAlign val="superscript"/>
        <sz val="10"/>
        <color theme="1"/>
        <rFont val="宋体"/>
        <family val="3"/>
        <charset val="134"/>
        <scheme val="minor"/>
      </rPr>
      <t>3</t>
    </r>
    <r>
      <rPr>
        <sz val="10"/>
        <color theme="1"/>
        <rFont val="宋体"/>
        <family val="3"/>
        <charset val="134"/>
        <scheme val="minor"/>
      </rPr>
      <t>/年)</t>
    </r>
    <phoneticPr fontId="1" type="noConversion"/>
  </si>
  <si>
    <t>油气回收效率</t>
    <phoneticPr fontId="1" type="noConversion"/>
  </si>
  <si>
    <t>VOCs排放量(吨/年)</t>
    <phoneticPr fontId="1" type="noConversion"/>
  </si>
  <si>
    <t>不挥发性物质</t>
  </si>
  <si>
    <t>原油</t>
  </si>
  <si>
    <t>油品密度（kg/m3）</t>
    <phoneticPr fontId="1" type="noConversion"/>
  </si>
  <si>
    <t>船舱情况</t>
    <phoneticPr fontId="1" type="noConversion"/>
  </si>
  <si>
    <t>上次装载</t>
    <phoneticPr fontId="1" type="noConversion"/>
  </si>
  <si>
    <t>年周转量（t/a）</t>
    <phoneticPr fontId="1" type="noConversion"/>
  </si>
  <si>
    <t>油气回收效率</t>
    <phoneticPr fontId="1" type="noConversion"/>
  </si>
  <si>
    <t>VOCs排放量(吨/年)</t>
    <phoneticPr fontId="1" type="noConversion"/>
  </si>
  <si>
    <t>油品</t>
    <phoneticPr fontId="1" type="noConversion"/>
  </si>
  <si>
    <t>船舶类型</t>
    <phoneticPr fontId="1" type="noConversion"/>
  </si>
  <si>
    <t>油轮/远洋驳船</t>
  </si>
  <si>
    <t>驳船</t>
  </si>
  <si>
    <t>无油品蒸气</t>
  </si>
  <si>
    <t>无油品蒸气</t>
    <phoneticPr fontId="1" type="noConversion"/>
  </si>
  <si>
    <r>
      <t>油轮</t>
    </r>
    <r>
      <rPr>
        <sz val="12"/>
        <color rgb="FF000000"/>
        <rFont val="Times New Roman"/>
        <family val="1"/>
      </rPr>
      <t>/</t>
    </r>
    <r>
      <rPr>
        <sz val="12"/>
        <color rgb="FF000000"/>
        <rFont val="仿宋_GB2312"/>
        <family val="3"/>
        <charset val="134"/>
      </rPr>
      <t>远洋驳船</t>
    </r>
    <phoneticPr fontId="1" type="noConversion"/>
  </si>
  <si>
    <t>驳船</t>
    <phoneticPr fontId="1" type="noConversion"/>
  </si>
  <si>
    <t>公路、铁路、其他油品船舶装载损耗计算中饱和因子</t>
    <phoneticPr fontId="1" type="noConversion"/>
  </si>
  <si>
    <t>水运</t>
    <phoneticPr fontId="1" type="noConversion"/>
  </si>
  <si>
    <t>轮船液下装载（国际）</t>
  </si>
  <si>
    <t>驳船液下装载（国内）</t>
  </si>
  <si>
    <t>装载物料</t>
  </si>
  <si>
    <r>
      <t>底部</t>
    </r>
    <r>
      <rPr>
        <b/>
        <sz val="10.5"/>
        <color theme="1"/>
        <rFont val="Times New Roman"/>
        <family val="1"/>
      </rPr>
      <t>/</t>
    </r>
    <r>
      <rPr>
        <b/>
        <sz val="10.5"/>
        <color theme="1"/>
        <rFont val="仿宋_GB2312"/>
        <family val="3"/>
        <charset val="134"/>
      </rPr>
      <t>液下装载</t>
    </r>
  </si>
  <si>
    <t>喷溅装载</t>
  </si>
  <si>
    <t>煤油</t>
  </si>
  <si>
    <t>轻石脑油</t>
  </si>
  <si>
    <t>重污油</t>
  </si>
  <si>
    <t>装载方式</t>
    <phoneticPr fontId="1" type="noConversion"/>
  </si>
  <si>
    <t>排放源</t>
  </si>
  <si>
    <r>
      <t>汽油</t>
    </r>
    <r>
      <rPr>
        <b/>
        <vertAlign val="superscript"/>
        <sz val="10.5"/>
        <color theme="1"/>
        <rFont val="Times New Roman"/>
        <family val="1"/>
      </rPr>
      <t>b</t>
    </r>
  </si>
  <si>
    <r>
      <t>航空油（</t>
    </r>
    <r>
      <rPr>
        <b/>
        <sz val="10.5"/>
        <color theme="1"/>
        <rFont val="Times New Roman"/>
        <family val="1"/>
      </rPr>
      <t>JP4</t>
    </r>
    <r>
      <rPr>
        <b/>
        <sz val="10.5"/>
        <color theme="1"/>
        <rFont val="仿宋_GB2312"/>
        <family val="3"/>
        <charset val="134"/>
      </rPr>
      <t>）</t>
    </r>
  </si>
  <si>
    <t>航空煤油（普通）</t>
  </si>
  <si>
    <t>燃料油</t>
  </si>
  <si>
    <t>（柴油）</t>
  </si>
  <si>
    <t>渣油</t>
  </si>
  <si>
    <t>远洋驳船</t>
  </si>
  <si>
    <r>
      <t>见附表三</t>
    </r>
    <r>
      <rPr>
        <sz val="10.5"/>
        <color theme="1"/>
        <rFont val="Times New Roman"/>
        <family val="1"/>
      </rPr>
      <t>‑10</t>
    </r>
  </si>
  <si>
    <t>系数法计算铁路和公路装载损耗排放因子（kg/m3）</t>
    <phoneticPr fontId="1" type="noConversion"/>
  </si>
  <si>
    <t>系数法计算船舶装载损耗排放因子（kg/m3）</t>
    <phoneticPr fontId="1" type="noConversion"/>
  </si>
  <si>
    <t>正常工况（普通）的罐车</t>
    <phoneticPr fontId="1" type="noConversion"/>
  </si>
  <si>
    <t>汽车或火车装载</t>
  </si>
  <si>
    <r>
      <rPr>
        <sz val="10"/>
        <rFont val="宋体"/>
        <family val="2"/>
        <charset val="134"/>
      </rPr>
      <t>油</t>
    </r>
    <r>
      <rPr>
        <sz val="10"/>
        <rFont val="Times New Roman"/>
        <family val="1"/>
      </rPr>
      <t xml:space="preserve"> </t>
    </r>
    <r>
      <rPr>
        <sz val="10"/>
        <rFont val="宋体"/>
        <family val="2"/>
        <charset val="134"/>
      </rPr>
      <t>品</t>
    </r>
    <phoneticPr fontId="1" type="noConversion"/>
  </si>
  <si>
    <r>
      <rPr>
        <sz val="10"/>
        <rFont val="宋体"/>
        <family val="3"/>
        <charset val="134"/>
      </rPr>
      <t>油品密度（</t>
    </r>
    <r>
      <rPr>
        <sz val="10"/>
        <rFont val="Times New Roman"/>
        <family val="1"/>
      </rPr>
      <t>t/m</t>
    </r>
    <r>
      <rPr>
        <vertAlign val="superscript"/>
        <sz val="10"/>
        <rFont val="Times New Roman"/>
        <family val="1"/>
      </rPr>
      <t>3</t>
    </r>
    <r>
      <rPr>
        <sz val="10"/>
        <rFont val="宋体"/>
        <family val="3"/>
        <charset val="134"/>
      </rPr>
      <t>）</t>
    </r>
    <phoneticPr fontId="1" type="noConversion"/>
  </si>
  <si>
    <r>
      <rPr>
        <sz val="10"/>
        <rFont val="宋体"/>
        <family val="3"/>
        <charset val="134"/>
      </rPr>
      <t>油品密度（磅</t>
    </r>
    <r>
      <rPr>
        <sz val="10"/>
        <rFont val="Times New Roman"/>
        <family val="1"/>
      </rPr>
      <t>/</t>
    </r>
    <r>
      <rPr>
        <sz val="10"/>
        <rFont val="宋体"/>
        <family val="3"/>
        <charset val="134"/>
      </rPr>
      <t>美加仑</t>
    </r>
    <r>
      <rPr>
        <sz val="10"/>
        <rFont val="Times New Roman"/>
        <family val="1"/>
      </rPr>
      <t>)</t>
    </r>
    <phoneticPr fontId="1" type="noConversion"/>
  </si>
  <si>
    <r>
      <rPr>
        <sz val="10"/>
        <rFont val="宋体"/>
        <family val="3"/>
        <charset val="134"/>
      </rPr>
      <t>油气摩尔分子质量（</t>
    </r>
    <r>
      <rPr>
        <sz val="10"/>
        <rFont val="Times New Roman"/>
        <family val="1"/>
      </rPr>
      <t>g/g-mol</t>
    </r>
    <r>
      <rPr>
        <sz val="10"/>
        <rFont val="宋体"/>
        <family val="3"/>
        <charset val="134"/>
      </rPr>
      <t>）</t>
    </r>
    <phoneticPr fontId="1" type="noConversion"/>
  </si>
  <si>
    <t>油品真实蒸气压</t>
    <phoneticPr fontId="1" type="noConversion"/>
  </si>
  <si>
    <r>
      <rPr>
        <sz val="10"/>
        <rFont val="宋体"/>
        <family val="2"/>
        <charset val="134"/>
      </rPr>
      <t>雷德蒸汽压—默认值</t>
    </r>
    <r>
      <rPr>
        <sz val="10"/>
        <rFont val="Times New Roman"/>
        <family val="1"/>
      </rPr>
      <t>(kpa)</t>
    </r>
    <phoneticPr fontId="1" type="noConversion"/>
  </si>
  <si>
    <r>
      <rPr>
        <sz val="10"/>
        <rFont val="宋体"/>
        <family val="2"/>
        <charset val="134"/>
      </rPr>
      <t>雷德蒸汽压—默认值</t>
    </r>
    <r>
      <rPr>
        <sz val="10"/>
        <rFont val="Times New Roman"/>
        <family val="1"/>
      </rPr>
      <t>(psia)</t>
    </r>
    <phoneticPr fontId="1" type="noConversion"/>
  </si>
  <si>
    <r>
      <rPr>
        <sz val="10"/>
        <rFont val="宋体"/>
        <family val="2"/>
        <charset val="134"/>
      </rPr>
      <t>油品雷德蒸气压</t>
    </r>
    <r>
      <rPr>
        <sz val="10"/>
        <rFont val="Times New Roman"/>
        <family val="1"/>
      </rPr>
      <t>(kpa)</t>
    </r>
    <phoneticPr fontId="1" type="noConversion"/>
  </si>
  <si>
    <r>
      <rPr>
        <sz val="10"/>
        <rFont val="宋体"/>
        <family val="2"/>
        <charset val="134"/>
      </rPr>
      <t>油品雷德蒸汽压</t>
    </r>
    <r>
      <rPr>
        <sz val="10"/>
        <rFont val="Times New Roman"/>
        <family val="1"/>
      </rPr>
      <t>(psia)</t>
    </r>
    <phoneticPr fontId="1" type="noConversion"/>
  </si>
  <si>
    <r>
      <t>5%</t>
    </r>
    <r>
      <rPr>
        <sz val="10"/>
        <rFont val="宋体"/>
        <family val="3"/>
        <charset val="134"/>
      </rPr>
      <t>馏出温度（</t>
    </r>
    <r>
      <rPr>
        <sz val="10"/>
        <rFont val="Times New Roman"/>
        <family val="1"/>
      </rPr>
      <t>°C</t>
    </r>
    <r>
      <rPr>
        <sz val="10"/>
        <rFont val="宋体"/>
        <family val="3"/>
        <charset val="134"/>
      </rPr>
      <t>）</t>
    </r>
    <phoneticPr fontId="1" type="noConversion"/>
  </si>
  <si>
    <r>
      <t>15%</t>
    </r>
    <r>
      <rPr>
        <sz val="10"/>
        <rFont val="宋体"/>
        <family val="3"/>
        <charset val="134"/>
      </rPr>
      <t>馏出温度（</t>
    </r>
    <r>
      <rPr>
        <sz val="10"/>
        <rFont val="Times New Roman"/>
        <family val="1"/>
      </rPr>
      <t>°C</t>
    </r>
    <r>
      <rPr>
        <sz val="10"/>
        <rFont val="宋体"/>
        <family val="3"/>
        <charset val="134"/>
      </rPr>
      <t>）</t>
    </r>
    <phoneticPr fontId="1" type="noConversion"/>
  </si>
  <si>
    <r>
      <rPr>
        <sz val="10"/>
        <rFont val="宋体"/>
        <family val="3"/>
        <charset val="134"/>
      </rPr>
      <t>蒸发量</t>
    </r>
    <r>
      <rPr>
        <sz val="10"/>
        <rFont val="Times New Roman"/>
        <family val="1"/>
      </rPr>
      <t>ASTM</t>
    </r>
    <r>
      <rPr>
        <sz val="10"/>
        <rFont val="宋体"/>
        <family val="3"/>
        <charset val="134"/>
      </rPr>
      <t>蒸馏曲线斜率</t>
    </r>
    <r>
      <rPr>
        <sz val="10"/>
        <rFont val="Times New Roman"/>
        <family val="1"/>
      </rPr>
      <t>S</t>
    </r>
    <r>
      <rPr>
        <sz val="10"/>
        <rFont val="宋体"/>
        <family val="3"/>
        <charset val="134"/>
      </rPr>
      <t>—默认值</t>
    </r>
    <r>
      <rPr>
        <sz val="10"/>
        <rFont val="Times New Roman"/>
        <family val="1"/>
      </rPr>
      <t xml:space="preserve"> </t>
    </r>
    <phoneticPr fontId="1" type="noConversion"/>
  </si>
  <si>
    <r>
      <rPr>
        <sz val="10"/>
        <rFont val="宋体"/>
        <family val="3"/>
        <charset val="134"/>
      </rPr>
      <t>蒸发量</t>
    </r>
    <r>
      <rPr>
        <sz val="10"/>
        <rFont val="Times New Roman"/>
        <family val="1"/>
      </rPr>
      <t>ASTM</t>
    </r>
    <r>
      <rPr>
        <sz val="10"/>
        <rFont val="宋体"/>
        <family val="3"/>
        <charset val="134"/>
      </rPr>
      <t>蒸馏曲线斜率</t>
    </r>
    <r>
      <rPr>
        <sz val="10"/>
        <rFont val="Times New Roman"/>
        <family val="1"/>
      </rPr>
      <t xml:space="preserve"> S</t>
    </r>
    <phoneticPr fontId="1" type="noConversion"/>
  </si>
  <si>
    <r>
      <rPr>
        <sz val="10"/>
        <rFont val="宋体"/>
        <family val="2"/>
        <charset val="134"/>
      </rPr>
      <t>蒸汽压常数</t>
    </r>
    <r>
      <rPr>
        <sz val="10"/>
        <rFont val="Times New Roman"/>
        <family val="1"/>
      </rPr>
      <t>A(°R)—</t>
    </r>
    <r>
      <rPr>
        <sz val="10"/>
        <rFont val="宋体"/>
        <family val="2"/>
        <charset val="134"/>
      </rPr>
      <t>默认值</t>
    </r>
    <phoneticPr fontId="1" type="noConversion"/>
  </si>
  <si>
    <r>
      <rPr>
        <sz val="10"/>
        <rFont val="宋体"/>
        <family val="2"/>
        <charset val="134"/>
      </rPr>
      <t>蒸汽压常数</t>
    </r>
    <r>
      <rPr>
        <sz val="10"/>
        <rFont val="Times New Roman"/>
        <family val="1"/>
      </rPr>
      <t>(°R)A—</t>
    </r>
    <r>
      <rPr>
        <sz val="10"/>
        <rFont val="宋体"/>
        <family val="2"/>
        <charset val="134"/>
      </rPr>
      <t>计算值</t>
    </r>
    <phoneticPr fontId="1" type="noConversion"/>
  </si>
  <si>
    <r>
      <rPr>
        <sz val="10"/>
        <rFont val="宋体"/>
        <family val="2"/>
        <charset val="134"/>
      </rPr>
      <t>蒸汽压常数</t>
    </r>
    <r>
      <rPr>
        <sz val="10"/>
        <rFont val="Times New Roman"/>
        <family val="1"/>
      </rPr>
      <t>(°R)B—</t>
    </r>
    <r>
      <rPr>
        <sz val="10"/>
        <rFont val="宋体"/>
        <family val="2"/>
        <charset val="134"/>
      </rPr>
      <t>默认值</t>
    </r>
    <phoneticPr fontId="1" type="noConversion"/>
  </si>
  <si>
    <r>
      <rPr>
        <sz val="10"/>
        <rFont val="宋体"/>
        <family val="2"/>
        <charset val="134"/>
      </rPr>
      <t>蒸汽压常数</t>
    </r>
    <r>
      <rPr>
        <sz val="10"/>
        <rFont val="Times New Roman"/>
        <family val="1"/>
      </rPr>
      <t>(°R)B—</t>
    </r>
    <r>
      <rPr>
        <sz val="10"/>
        <rFont val="宋体"/>
        <family val="2"/>
        <charset val="134"/>
      </rPr>
      <t>计算值</t>
    </r>
    <phoneticPr fontId="1" type="noConversion"/>
  </si>
  <si>
    <r>
      <rPr>
        <sz val="10"/>
        <rFont val="宋体"/>
        <family val="3"/>
        <charset val="134"/>
      </rPr>
      <t>年平均储存温度（</t>
    </r>
    <r>
      <rPr>
        <sz val="10"/>
        <rFont val="Times New Roman"/>
        <family val="1"/>
      </rPr>
      <t>°C</t>
    </r>
    <r>
      <rPr>
        <sz val="10"/>
        <rFont val="宋体"/>
        <family val="3"/>
        <charset val="134"/>
      </rPr>
      <t>）</t>
    </r>
    <phoneticPr fontId="1" type="noConversion"/>
  </si>
  <si>
    <r>
      <rPr>
        <sz val="10"/>
        <rFont val="宋体"/>
        <family val="3"/>
        <charset val="134"/>
      </rPr>
      <t>年平均储存温度</t>
    </r>
    <r>
      <rPr>
        <sz val="10"/>
        <rFont val="Times New Roman"/>
        <family val="1"/>
      </rPr>
      <t>(°R)</t>
    </r>
    <phoneticPr fontId="1" type="noConversion"/>
  </si>
  <si>
    <r>
      <rPr>
        <sz val="10"/>
        <rFont val="宋体"/>
        <family val="2"/>
        <charset val="134"/>
      </rPr>
      <t>真实蒸气压（</t>
    </r>
    <r>
      <rPr>
        <sz val="10"/>
        <rFont val="Times New Roman"/>
        <family val="1"/>
      </rPr>
      <t>psia</t>
    </r>
    <r>
      <rPr>
        <sz val="10"/>
        <rFont val="宋体"/>
        <family val="2"/>
        <charset val="134"/>
      </rPr>
      <t>）—计算值</t>
    </r>
    <phoneticPr fontId="1" type="noConversion"/>
  </si>
  <si>
    <r>
      <rPr>
        <sz val="10"/>
        <rFont val="宋体"/>
        <family val="2"/>
        <charset val="134"/>
      </rPr>
      <t>真实蒸气压（</t>
    </r>
    <r>
      <rPr>
        <sz val="10"/>
        <rFont val="Times New Roman"/>
        <family val="1"/>
      </rPr>
      <t>kpa</t>
    </r>
    <r>
      <rPr>
        <sz val="10"/>
        <rFont val="宋体"/>
        <family val="2"/>
        <charset val="134"/>
      </rPr>
      <t>）—计算值</t>
    </r>
    <phoneticPr fontId="1" type="noConversion"/>
  </si>
  <si>
    <r>
      <rPr>
        <sz val="10"/>
        <rFont val="宋体"/>
        <family val="2"/>
        <charset val="134"/>
      </rPr>
      <t>真实蒸气压（</t>
    </r>
    <r>
      <rPr>
        <sz val="10"/>
        <rFont val="Times New Roman"/>
        <family val="1"/>
      </rPr>
      <t>psia</t>
    </r>
    <r>
      <rPr>
        <sz val="10"/>
        <rFont val="宋体"/>
        <family val="2"/>
        <charset val="134"/>
      </rPr>
      <t>）</t>
    </r>
    <r>
      <rPr>
        <sz val="10"/>
        <rFont val="Times New Roman"/>
        <family val="1"/>
      </rPr>
      <t>—</t>
    </r>
    <r>
      <rPr>
        <sz val="10"/>
        <rFont val="宋体"/>
        <family val="2"/>
        <charset val="134"/>
      </rPr>
      <t>默认值</t>
    </r>
    <phoneticPr fontId="1" type="noConversion"/>
  </si>
  <si>
    <r>
      <rPr>
        <sz val="10"/>
        <rFont val="宋体"/>
        <family val="2"/>
        <charset val="134"/>
      </rPr>
      <t>真实蒸气压（</t>
    </r>
    <r>
      <rPr>
        <sz val="10"/>
        <rFont val="Times New Roman"/>
        <family val="1"/>
      </rPr>
      <t>kpa</t>
    </r>
    <r>
      <rPr>
        <sz val="10"/>
        <rFont val="宋体"/>
        <family val="2"/>
        <charset val="134"/>
      </rPr>
      <t>）—默认值</t>
    </r>
    <phoneticPr fontId="1" type="noConversion"/>
  </si>
  <si>
    <r>
      <rPr>
        <sz val="10"/>
        <color theme="1"/>
        <rFont val="宋体"/>
        <family val="3"/>
        <charset val="134"/>
      </rPr>
      <t>真实蒸气压（</t>
    </r>
    <r>
      <rPr>
        <sz val="10"/>
        <color theme="1"/>
        <rFont val="Times New Roman"/>
        <family val="1"/>
      </rPr>
      <t>psia</t>
    </r>
    <r>
      <rPr>
        <sz val="10"/>
        <color theme="1"/>
        <rFont val="宋体"/>
        <family val="3"/>
        <charset val="134"/>
      </rPr>
      <t>）</t>
    </r>
    <phoneticPr fontId="1" type="noConversion"/>
  </si>
  <si>
    <r>
      <rPr>
        <sz val="10"/>
        <color theme="1"/>
        <rFont val="宋体"/>
        <family val="3"/>
        <charset val="134"/>
      </rPr>
      <t>真实蒸气压（</t>
    </r>
    <r>
      <rPr>
        <sz val="10"/>
        <color theme="1"/>
        <rFont val="Times New Roman"/>
        <family val="1"/>
      </rPr>
      <t>kpa</t>
    </r>
    <r>
      <rPr>
        <sz val="10"/>
        <color theme="1"/>
        <rFont val="宋体"/>
        <family val="3"/>
        <charset val="134"/>
      </rPr>
      <t>）</t>
    </r>
    <phoneticPr fontId="1" type="noConversion"/>
  </si>
  <si>
    <r>
      <rPr>
        <sz val="10"/>
        <rFont val="宋体"/>
        <family val="3"/>
        <charset val="134"/>
      </rPr>
      <t>原油</t>
    </r>
    <phoneticPr fontId="1" type="noConversion"/>
  </si>
  <si>
    <t>/</t>
    <phoneticPr fontId="1" type="noConversion"/>
  </si>
  <si>
    <t>汽油</t>
    <phoneticPr fontId="1" type="noConversion"/>
  </si>
  <si>
    <t>航空汽油</t>
    <phoneticPr fontId="1" type="noConversion"/>
  </si>
  <si>
    <t>轻石脑油</t>
    <phoneticPr fontId="1" type="noConversion"/>
  </si>
  <si>
    <t>柴油</t>
    <phoneticPr fontId="1" type="noConversion"/>
  </si>
  <si>
    <r>
      <rPr>
        <sz val="10"/>
        <rFont val="宋体"/>
        <family val="3"/>
        <charset val="134"/>
      </rPr>
      <t>航</t>
    </r>
    <r>
      <rPr>
        <sz val="10"/>
        <rFont val="宋体"/>
        <family val="3"/>
        <charset val="134"/>
      </rPr>
      <t>煤</t>
    </r>
    <phoneticPr fontId="1" type="noConversion"/>
  </si>
  <si>
    <t>抽余油</t>
    <phoneticPr fontId="1" type="noConversion"/>
  </si>
  <si>
    <t>蜡油</t>
    <phoneticPr fontId="1" type="noConversion"/>
  </si>
  <si>
    <t>渣油</t>
    <phoneticPr fontId="1" type="noConversion"/>
  </si>
  <si>
    <t>污油</t>
    <phoneticPr fontId="1" type="noConversion"/>
  </si>
  <si>
    <t>物料名称</t>
    <phoneticPr fontId="1" type="noConversion"/>
  </si>
  <si>
    <r>
      <rPr>
        <sz val="10"/>
        <color theme="1"/>
        <rFont val="宋体"/>
        <family val="3"/>
        <charset val="134"/>
      </rPr>
      <t>序号</t>
    </r>
    <phoneticPr fontId="1" type="noConversion"/>
  </si>
  <si>
    <r>
      <rPr>
        <sz val="10"/>
        <rFont val="宋体"/>
        <family val="3"/>
        <charset val="134"/>
      </rPr>
      <t>有机化学品名称</t>
    </r>
    <phoneticPr fontId="1" type="noConversion"/>
  </si>
  <si>
    <r>
      <rPr>
        <sz val="10"/>
        <rFont val="宋体"/>
        <family val="3"/>
        <charset val="134"/>
      </rPr>
      <t>有机液体密度（</t>
    </r>
    <r>
      <rPr>
        <sz val="10"/>
        <rFont val="Times New Roman"/>
        <family val="1"/>
      </rPr>
      <t>t/m</t>
    </r>
    <r>
      <rPr>
        <vertAlign val="superscript"/>
        <sz val="10"/>
        <rFont val="Times New Roman"/>
        <family val="1"/>
      </rPr>
      <t>3</t>
    </r>
    <r>
      <rPr>
        <sz val="10"/>
        <rFont val="宋体"/>
        <family val="3"/>
        <charset val="134"/>
      </rPr>
      <t>）</t>
    </r>
    <phoneticPr fontId="1" type="noConversion"/>
  </si>
  <si>
    <r>
      <rPr>
        <sz val="10"/>
        <rFont val="宋体"/>
        <family val="3"/>
        <charset val="134"/>
      </rPr>
      <t>有机液体密度（磅</t>
    </r>
    <r>
      <rPr>
        <sz val="10"/>
        <rFont val="Times New Roman"/>
        <family val="1"/>
      </rPr>
      <t>/</t>
    </r>
    <r>
      <rPr>
        <sz val="10"/>
        <rFont val="宋体"/>
        <family val="3"/>
        <charset val="134"/>
      </rPr>
      <t>美加仑）</t>
    </r>
    <phoneticPr fontId="1" type="noConversion"/>
  </si>
  <si>
    <r>
      <rPr>
        <sz val="10"/>
        <rFont val="宋体"/>
        <family val="3"/>
        <charset val="134"/>
      </rPr>
      <t>摩尔质量（</t>
    </r>
    <r>
      <rPr>
        <sz val="10"/>
        <rFont val="Times New Roman"/>
        <family val="1"/>
      </rPr>
      <t>g/g-mol</t>
    </r>
    <r>
      <rPr>
        <sz val="10"/>
        <rFont val="宋体"/>
        <family val="3"/>
        <charset val="134"/>
      </rPr>
      <t>）</t>
    </r>
    <phoneticPr fontId="1" type="noConversion"/>
  </si>
  <si>
    <r>
      <rPr>
        <sz val="10"/>
        <rFont val="宋体"/>
        <family val="3"/>
        <charset val="134"/>
      </rPr>
      <t>有机化学品蒸气压（</t>
    </r>
    <r>
      <rPr>
        <sz val="10"/>
        <rFont val="Times New Roman"/>
        <family val="1"/>
      </rPr>
      <t>Kpa</t>
    </r>
    <r>
      <rPr>
        <sz val="10"/>
        <rFont val="宋体"/>
        <family val="3"/>
        <charset val="134"/>
      </rPr>
      <t>）</t>
    </r>
    <phoneticPr fontId="1" type="noConversion"/>
  </si>
  <si>
    <r>
      <rPr>
        <sz val="10"/>
        <rFont val="宋体"/>
        <family val="3"/>
        <charset val="134"/>
      </rPr>
      <t>饱和浓度</t>
    </r>
    <r>
      <rPr>
        <sz val="10"/>
        <rFont val="Times New Roman"/>
        <family val="1"/>
      </rPr>
      <t>(ppm)</t>
    </r>
    <phoneticPr fontId="1" type="noConversion"/>
  </si>
  <si>
    <r>
      <rPr>
        <sz val="10"/>
        <rFont val="宋体"/>
        <family val="3"/>
        <charset val="134"/>
      </rPr>
      <t>安托因常数</t>
    </r>
    <r>
      <rPr>
        <sz val="10"/>
        <rFont val="Times New Roman"/>
        <family val="1"/>
      </rPr>
      <t>C</t>
    </r>
    <phoneticPr fontId="1" type="noConversion"/>
  </si>
  <si>
    <r>
      <rPr>
        <sz val="10"/>
        <rFont val="宋体"/>
        <family val="3"/>
        <charset val="134"/>
      </rPr>
      <t>储存温度（</t>
    </r>
    <r>
      <rPr>
        <sz val="10"/>
        <rFont val="Times New Roman"/>
        <family val="1"/>
      </rPr>
      <t>°C</t>
    </r>
    <r>
      <rPr>
        <sz val="10"/>
        <rFont val="宋体"/>
        <family val="3"/>
        <charset val="134"/>
      </rPr>
      <t>）</t>
    </r>
    <phoneticPr fontId="1" type="noConversion"/>
  </si>
  <si>
    <r>
      <rPr>
        <sz val="10"/>
        <rFont val="宋体"/>
        <family val="3"/>
        <charset val="134"/>
      </rPr>
      <t>储存温度（</t>
    </r>
    <r>
      <rPr>
        <sz val="10"/>
        <rFont val="Times New Roman"/>
        <family val="1"/>
      </rPr>
      <t>°R</t>
    </r>
    <r>
      <rPr>
        <sz val="10"/>
        <rFont val="宋体"/>
        <family val="3"/>
        <charset val="134"/>
      </rPr>
      <t>）</t>
    </r>
    <phoneticPr fontId="1" type="noConversion"/>
  </si>
  <si>
    <r>
      <rPr>
        <sz val="10"/>
        <rFont val="宋体"/>
        <family val="3"/>
        <charset val="134"/>
      </rPr>
      <t>真实蒸气压（</t>
    </r>
    <r>
      <rPr>
        <sz val="10"/>
        <rFont val="Times New Roman"/>
        <family val="1"/>
      </rPr>
      <t>psia</t>
    </r>
    <r>
      <rPr>
        <sz val="10"/>
        <rFont val="宋体"/>
        <family val="3"/>
        <charset val="134"/>
      </rPr>
      <t>）</t>
    </r>
    <phoneticPr fontId="1" type="noConversion"/>
  </si>
  <si>
    <r>
      <rPr>
        <sz val="10"/>
        <rFont val="宋体"/>
        <family val="3"/>
        <charset val="134"/>
      </rPr>
      <t>真实蒸汽压（</t>
    </r>
    <r>
      <rPr>
        <sz val="10"/>
        <rFont val="Times New Roman"/>
        <family val="1"/>
      </rPr>
      <t>kpa</t>
    </r>
    <r>
      <rPr>
        <sz val="10"/>
        <rFont val="宋体"/>
        <family val="3"/>
        <charset val="134"/>
      </rPr>
      <t>）</t>
    </r>
    <phoneticPr fontId="1" type="noConversion"/>
  </si>
  <si>
    <r>
      <rPr>
        <sz val="10"/>
        <rFont val="宋体"/>
        <family val="3"/>
        <charset val="134"/>
      </rPr>
      <t>修正系数</t>
    </r>
    <phoneticPr fontId="1" type="noConversion"/>
  </si>
  <si>
    <r>
      <rPr>
        <sz val="10"/>
        <rFont val="宋体"/>
        <family val="3"/>
        <charset val="134"/>
      </rPr>
      <t>油气摩尔分子质量</t>
    </r>
    <phoneticPr fontId="1" type="noConversion"/>
  </si>
  <si>
    <t>苯胺</t>
    <phoneticPr fontId="1" type="noConversion"/>
  </si>
  <si>
    <t>苯酚</t>
    <phoneticPr fontId="1" type="noConversion"/>
  </si>
  <si>
    <t>苯甲醇</t>
    <phoneticPr fontId="1" type="noConversion"/>
  </si>
  <si>
    <t>异丁醇</t>
    <phoneticPr fontId="1" type="noConversion"/>
  </si>
  <si>
    <t>正丁醇</t>
    <phoneticPr fontId="1" type="noConversion"/>
  </si>
  <si>
    <r>
      <rPr>
        <sz val="10"/>
        <rFont val="宋体"/>
        <family val="3"/>
        <charset val="134"/>
      </rPr>
      <t>丙烯腈</t>
    </r>
    <phoneticPr fontId="1" type="noConversion"/>
  </si>
  <si>
    <r>
      <rPr>
        <sz val="10"/>
        <color theme="1"/>
        <rFont val="宋体"/>
        <family val="3"/>
        <charset val="134"/>
      </rPr>
      <t>丙酮</t>
    </r>
    <phoneticPr fontId="1" type="noConversion"/>
  </si>
  <si>
    <r>
      <rPr>
        <sz val="10"/>
        <color theme="1"/>
        <rFont val="宋体"/>
        <family val="3"/>
        <charset val="134"/>
      </rPr>
      <t>二甲基甲酰胺</t>
    </r>
    <phoneticPr fontId="1" type="noConversion"/>
  </si>
  <si>
    <r>
      <rPr>
        <sz val="10"/>
        <color theme="1"/>
        <rFont val="宋体"/>
        <family val="3"/>
        <charset val="134"/>
      </rPr>
      <t>醋酸乙烯</t>
    </r>
    <phoneticPr fontId="1" type="noConversion"/>
  </si>
  <si>
    <r>
      <rPr>
        <sz val="10"/>
        <color rgb="FF000000"/>
        <rFont val="宋体"/>
        <family val="3"/>
        <charset val="134"/>
      </rPr>
      <t>氯苯</t>
    </r>
  </si>
  <si>
    <r>
      <rPr>
        <sz val="10"/>
        <color rgb="FF000000"/>
        <rFont val="宋体"/>
        <family val="3"/>
        <charset val="134"/>
      </rPr>
      <t>异丙苯</t>
    </r>
  </si>
  <si>
    <r>
      <rPr>
        <sz val="10"/>
        <color indexed="63"/>
        <rFont val="宋体"/>
        <family val="3"/>
        <charset val="134"/>
      </rPr>
      <t>三硝基甲苯</t>
    </r>
  </si>
  <si>
    <r>
      <rPr>
        <sz val="10"/>
        <color rgb="FF000000"/>
        <rFont val="宋体"/>
        <family val="3"/>
        <charset val="134"/>
      </rPr>
      <t>二硝基苯</t>
    </r>
  </si>
  <si>
    <r>
      <rPr>
        <sz val="10"/>
        <color rgb="FF000000"/>
        <rFont val="宋体"/>
        <family val="3"/>
        <charset val="134"/>
      </rPr>
      <t>吡啶（氮苯）</t>
    </r>
  </si>
  <si>
    <r>
      <t>2-</t>
    </r>
    <r>
      <rPr>
        <sz val="10"/>
        <color rgb="FF000000"/>
        <rFont val="宋体"/>
        <family val="3"/>
        <charset val="134"/>
      </rPr>
      <t>甲基吡啶</t>
    </r>
  </si>
  <si>
    <r>
      <rPr>
        <sz val="10"/>
        <color indexed="63"/>
        <rFont val="宋体"/>
        <family val="3"/>
        <charset val="134"/>
      </rPr>
      <t>邻二氯苯</t>
    </r>
  </si>
  <si>
    <r>
      <rPr>
        <sz val="10"/>
        <color indexed="63"/>
        <rFont val="宋体"/>
        <family val="3"/>
        <charset val="134"/>
      </rPr>
      <t>氟苯</t>
    </r>
  </si>
  <si>
    <r>
      <rPr>
        <sz val="10"/>
        <rFont val="宋体"/>
        <family val="3"/>
        <charset val="134"/>
      </rPr>
      <t>苯甲醇</t>
    </r>
  </si>
  <si>
    <r>
      <rPr>
        <sz val="10"/>
        <rFont val="宋体"/>
        <family val="3"/>
        <charset val="134"/>
      </rPr>
      <t>异丁醇</t>
    </r>
  </si>
  <si>
    <r>
      <rPr>
        <sz val="10"/>
        <rFont val="宋体"/>
        <family val="3"/>
        <charset val="134"/>
      </rPr>
      <t>正丁醇</t>
    </r>
  </si>
  <si>
    <r>
      <rPr>
        <sz val="10"/>
        <color rgb="FF000000"/>
        <rFont val="宋体"/>
        <family val="3"/>
        <charset val="134"/>
      </rPr>
      <t>乙醇</t>
    </r>
  </si>
  <si>
    <r>
      <rPr>
        <sz val="10"/>
        <color rgb="FF000000"/>
        <rFont val="宋体"/>
        <family val="3"/>
        <charset val="134"/>
      </rPr>
      <t>异丙醇</t>
    </r>
  </si>
  <si>
    <r>
      <rPr>
        <sz val="10"/>
        <color indexed="63"/>
        <rFont val="宋体"/>
        <family val="3"/>
        <charset val="134"/>
      </rPr>
      <t>正丙醇</t>
    </r>
  </si>
  <si>
    <r>
      <rPr>
        <sz val="10"/>
        <color rgb="FF000000"/>
        <rFont val="宋体"/>
        <family val="3"/>
        <charset val="134"/>
      </rPr>
      <t>丙二醇</t>
    </r>
  </si>
  <si>
    <r>
      <t>1-</t>
    </r>
    <r>
      <rPr>
        <sz val="10"/>
        <color rgb="FF000000"/>
        <rFont val="宋体"/>
        <family val="3"/>
        <charset val="134"/>
      </rPr>
      <t>己醇</t>
    </r>
  </si>
  <si>
    <r>
      <rPr>
        <sz val="10"/>
        <color indexed="63"/>
        <rFont val="宋体"/>
        <family val="3"/>
        <charset val="134"/>
      </rPr>
      <t>仲丁醇</t>
    </r>
    <phoneticPr fontId="1" type="noConversion"/>
  </si>
  <si>
    <r>
      <rPr>
        <sz val="10"/>
        <color rgb="FF000000"/>
        <rFont val="宋体"/>
        <family val="3"/>
        <charset val="134"/>
      </rPr>
      <t>环己醇</t>
    </r>
  </si>
  <si>
    <r>
      <rPr>
        <sz val="10"/>
        <color rgb="FF000000"/>
        <rFont val="宋体"/>
        <family val="3"/>
        <charset val="134"/>
      </rPr>
      <t>间苯甲酚</t>
    </r>
  </si>
  <si>
    <r>
      <rPr>
        <sz val="10"/>
        <color rgb="FF000000"/>
        <rFont val="宋体"/>
        <family val="3"/>
        <charset val="134"/>
      </rPr>
      <t>邻苯甲酚</t>
    </r>
  </si>
  <si>
    <r>
      <rPr>
        <sz val="10"/>
        <color rgb="FF000000"/>
        <rFont val="宋体"/>
        <family val="3"/>
        <charset val="134"/>
      </rPr>
      <t>对苯甲酚</t>
    </r>
  </si>
  <si>
    <r>
      <rPr>
        <sz val="10"/>
        <color rgb="FF000000"/>
        <rFont val="宋体"/>
        <family val="3"/>
        <charset val="134"/>
      </rPr>
      <t>间二苯酚</t>
    </r>
  </si>
  <si>
    <r>
      <t>α-</t>
    </r>
    <r>
      <rPr>
        <sz val="10"/>
        <color indexed="63"/>
        <rFont val="宋体"/>
        <family val="3"/>
        <charset val="134"/>
      </rPr>
      <t>萘酚</t>
    </r>
  </si>
  <si>
    <r>
      <rPr>
        <sz val="10"/>
        <color indexed="63"/>
        <rFont val="宋体"/>
        <family val="3"/>
        <charset val="134"/>
      </rPr>
      <t>对甲酚</t>
    </r>
  </si>
  <si>
    <t>108.14 </t>
  </si>
  <si>
    <r>
      <rPr>
        <sz val="10"/>
        <color indexed="63"/>
        <rFont val="宋体"/>
        <family val="3"/>
        <charset val="134"/>
      </rPr>
      <t>苯酚</t>
    </r>
  </si>
  <si>
    <r>
      <rPr>
        <sz val="10"/>
        <color indexed="63"/>
        <rFont val="宋体"/>
        <family val="3"/>
        <charset val="134"/>
      </rPr>
      <t>邻甲酚</t>
    </r>
  </si>
  <si>
    <r>
      <rPr>
        <sz val="10"/>
        <color indexed="63"/>
        <rFont val="宋体"/>
        <family val="3"/>
        <charset val="134"/>
      </rPr>
      <t>间甲酚</t>
    </r>
  </si>
  <si>
    <r>
      <t>1.2-</t>
    </r>
    <r>
      <rPr>
        <sz val="10"/>
        <color rgb="FF000000"/>
        <rFont val="宋体"/>
        <family val="3"/>
        <charset val="134"/>
      </rPr>
      <t>二氯乙烯</t>
    </r>
    <phoneticPr fontId="1" type="noConversion"/>
  </si>
  <si>
    <r>
      <rPr>
        <sz val="10"/>
        <color rgb="FF000000"/>
        <rFont val="宋体"/>
        <family val="3"/>
        <charset val="134"/>
      </rPr>
      <t>四氯乙烯</t>
    </r>
  </si>
  <si>
    <r>
      <t>1-</t>
    </r>
    <r>
      <rPr>
        <sz val="10"/>
        <color theme="1"/>
        <rFont val="宋体"/>
        <family val="3"/>
        <charset val="134"/>
      </rPr>
      <t>己烯</t>
    </r>
  </si>
  <si>
    <r>
      <rPr>
        <sz val="10"/>
        <color theme="1"/>
        <rFont val="宋体"/>
        <family val="3"/>
        <charset val="134"/>
      </rPr>
      <t>环戊二烯</t>
    </r>
  </si>
  <si>
    <r>
      <rPr>
        <sz val="10"/>
        <color rgb="FF000000"/>
        <rFont val="宋体"/>
        <family val="3"/>
        <charset val="134"/>
      </rPr>
      <t>氯丁二烯</t>
    </r>
  </si>
  <si>
    <r>
      <rPr>
        <sz val="10"/>
        <color theme="1"/>
        <rFont val="宋体"/>
        <family val="3"/>
        <charset val="134"/>
      </rPr>
      <t>醋酸乙烯</t>
    </r>
  </si>
  <si>
    <r>
      <rPr>
        <sz val="10"/>
        <color indexed="63"/>
        <rFont val="宋体"/>
        <family val="3"/>
        <charset val="134"/>
      </rPr>
      <t>苯乙烯</t>
    </r>
  </si>
  <si>
    <r>
      <rPr>
        <sz val="10"/>
        <color rgb="FF000000"/>
        <rFont val="宋体"/>
        <family val="3"/>
        <charset val="134"/>
      </rPr>
      <t>甲基苯乙烯</t>
    </r>
  </si>
  <si>
    <r>
      <rPr>
        <sz val="10"/>
        <color indexed="63"/>
        <rFont val="宋体"/>
        <family val="3"/>
        <charset val="134"/>
      </rPr>
      <t>三氯乙烯</t>
    </r>
  </si>
  <si>
    <r>
      <rPr>
        <sz val="10"/>
        <color rgb="FF000000"/>
        <rFont val="宋体"/>
        <family val="3"/>
        <charset val="134"/>
      </rPr>
      <t>偏二氯乙烯</t>
    </r>
  </si>
  <si>
    <r>
      <rPr>
        <sz val="10"/>
        <color rgb="FF000000"/>
        <rFont val="宋体"/>
        <family val="3"/>
        <charset val="134"/>
      </rPr>
      <t>三氯乙烯</t>
    </r>
  </si>
  <si>
    <r>
      <rPr>
        <sz val="10"/>
        <color indexed="63"/>
        <rFont val="宋体"/>
        <family val="3"/>
        <charset val="134"/>
      </rPr>
      <t>氯乙烯</t>
    </r>
  </si>
  <si>
    <r>
      <rPr>
        <sz val="10"/>
        <color rgb="FF000000"/>
        <rFont val="宋体"/>
        <family val="3"/>
        <charset val="134"/>
      </rPr>
      <t>三氯甲烷</t>
    </r>
  </si>
  <si>
    <r>
      <rPr>
        <sz val="10"/>
        <color rgb="FF000000"/>
        <rFont val="宋体"/>
        <family val="3"/>
        <charset val="134"/>
      </rPr>
      <t>环己烷</t>
    </r>
  </si>
  <si>
    <r>
      <rPr>
        <sz val="10"/>
        <color theme="1"/>
        <rFont val="宋体"/>
        <family val="3"/>
        <charset val="134"/>
      </rPr>
      <t>环己烷</t>
    </r>
  </si>
  <si>
    <r>
      <rPr>
        <sz val="10"/>
        <color theme="1"/>
        <rFont val="宋体"/>
        <family val="3"/>
        <charset val="134"/>
      </rPr>
      <t>己烷</t>
    </r>
  </si>
  <si>
    <r>
      <rPr>
        <sz val="10"/>
        <color rgb="FF000000"/>
        <rFont val="宋体"/>
        <family val="3"/>
        <charset val="134"/>
      </rPr>
      <t>二氯乙烷</t>
    </r>
  </si>
  <si>
    <r>
      <rPr>
        <sz val="10"/>
        <color rgb="FF000000"/>
        <rFont val="宋体"/>
        <family val="3"/>
        <charset val="134"/>
      </rPr>
      <t>氯乙烷</t>
    </r>
  </si>
  <si>
    <r>
      <rPr>
        <sz val="10"/>
        <color indexed="63"/>
        <rFont val="宋体"/>
        <family val="3"/>
        <charset val="134"/>
      </rPr>
      <t>溴乙烷</t>
    </r>
  </si>
  <si>
    <r>
      <rPr>
        <sz val="10"/>
        <color rgb="FF000000"/>
        <rFont val="宋体"/>
        <family val="3"/>
        <charset val="134"/>
      </rPr>
      <t>二氯甲烷</t>
    </r>
  </si>
  <si>
    <r>
      <rPr>
        <sz val="10"/>
        <color indexed="63"/>
        <rFont val="宋体"/>
        <family val="3"/>
        <charset val="134"/>
      </rPr>
      <t>三氯甲烷</t>
    </r>
  </si>
  <si>
    <r>
      <rPr>
        <sz val="10"/>
        <color rgb="FF000000"/>
        <rFont val="宋体"/>
        <family val="3"/>
        <charset val="134"/>
      </rPr>
      <t>环氧氯丙烷</t>
    </r>
  </si>
  <si>
    <r>
      <rPr>
        <sz val="10"/>
        <color rgb="FF000000"/>
        <rFont val="宋体"/>
        <family val="3"/>
        <charset val="134"/>
      </rPr>
      <t>异庚烷</t>
    </r>
  </si>
  <si>
    <r>
      <rPr>
        <sz val="10"/>
        <color rgb="FF000000"/>
        <rFont val="宋体"/>
        <family val="3"/>
        <charset val="134"/>
      </rPr>
      <t>正己烷</t>
    </r>
  </si>
  <si>
    <r>
      <rPr>
        <sz val="10"/>
        <color rgb="FF000000"/>
        <rFont val="宋体"/>
        <family val="3"/>
        <charset val="134"/>
      </rPr>
      <t>五氯乙烷</t>
    </r>
  </si>
  <si>
    <t> 202.31 </t>
  </si>
  <si>
    <r>
      <rPr>
        <sz val="10"/>
        <color rgb="FF000000"/>
        <rFont val="宋体"/>
        <family val="3"/>
        <charset val="134"/>
      </rPr>
      <t>环氧丙烷</t>
    </r>
  </si>
  <si>
    <r>
      <t>1,1,1,2-</t>
    </r>
    <r>
      <rPr>
        <sz val="10"/>
        <color rgb="FF000000"/>
        <rFont val="宋体"/>
        <family val="3"/>
        <charset val="134"/>
      </rPr>
      <t>四氯乙烷</t>
    </r>
  </si>
  <si>
    <r>
      <t>1,1,2,2-</t>
    </r>
    <r>
      <rPr>
        <sz val="10"/>
        <color rgb="FF000000"/>
        <rFont val="宋体"/>
        <family val="3"/>
        <charset val="134"/>
      </rPr>
      <t>四氯乙烷</t>
    </r>
  </si>
  <si>
    <r>
      <t>1,1,1-</t>
    </r>
    <r>
      <rPr>
        <sz val="10"/>
        <color rgb="FF000000"/>
        <rFont val="宋体"/>
        <family val="3"/>
        <charset val="134"/>
      </rPr>
      <t>三氯乙烷</t>
    </r>
  </si>
  <si>
    <t> 133.42</t>
  </si>
  <si>
    <r>
      <t>1,1,2-</t>
    </r>
    <r>
      <rPr>
        <sz val="10"/>
        <color rgb="FF000000"/>
        <rFont val="宋体"/>
        <family val="3"/>
        <charset val="134"/>
      </rPr>
      <t>三氯乙烷</t>
    </r>
  </si>
  <si>
    <r>
      <rPr>
        <sz val="10"/>
        <color rgb="FF000000"/>
        <rFont val="宋体"/>
        <family val="3"/>
        <charset val="134"/>
      </rPr>
      <t>三氯氟甲烷</t>
    </r>
  </si>
  <si>
    <r>
      <t>1,2,3-</t>
    </r>
    <r>
      <rPr>
        <sz val="10"/>
        <color rgb="FF000000"/>
        <rFont val="宋体"/>
        <family val="3"/>
        <charset val="134"/>
      </rPr>
      <t>三氯丙烷</t>
    </r>
  </si>
  <si>
    <r>
      <rPr>
        <sz val="10"/>
        <color indexed="63"/>
        <rFont val="宋体"/>
        <family val="3"/>
        <charset val="134"/>
      </rPr>
      <t>环戊烷</t>
    </r>
    <phoneticPr fontId="1" type="noConversion"/>
  </si>
  <si>
    <r>
      <rPr>
        <sz val="10"/>
        <color indexed="63"/>
        <rFont val="宋体"/>
        <family val="3"/>
        <charset val="134"/>
      </rPr>
      <t>环氧丙烷</t>
    </r>
    <r>
      <rPr>
        <sz val="10"/>
        <color indexed="63"/>
        <rFont val="Times New Roman"/>
        <family val="1"/>
      </rPr>
      <t>(1,2)</t>
    </r>
  </si>
  <si>
    <r>
      <rPr>
        <sz val="10"/>
        <color indexed="63"/>
        <rFont val="宋体"/>
        <family val="3"/>
        <charset val="134"/>
      </rPr>
      <t>环氧乙烷</t>
    </r>
  </si>
  <si>
    <r>
      <rPr>
        <sz val="10"/>
        <color indexed="63"/>
        <rFont val="宋体"/>
        <family val="3"/>
        <charset val="134"/>
      </rPr>
      <t>环已烷</t>
    </r>
    <phoneticPr fontId="1" type="noConversion"/>
  </si>
  <si>
    <t>有机化学品计算表</t>
    <phoneticPr fontId="1" type="noConversion"/>
  </si>
  <si>
    <t>油品计算表</t>
    <phoneticPr fontId="1" type="noConversion"/>
  </si>
  <si>
    <t>苯</t>
    <phoneticPr fontId="1" type="noConversion"/>
  </si>
  <si>
    <t>有机气体控制设施年回收再利用量或焚烧等年处理掉的量（t/a）</t>
    <phoneticPr fontId="1" type="noConversion"/>
  </si>
  <si>
    <r>
      <t>装载物料的真实蒸气压P</t>
    </r>
    <r>
      <rPr>
        <vertAlign val="subscript"/>
        <sz val="10"/>
        <color theme="1"/>
        <rFont val="宋体"/>
        <family val="3"/>
        <charset val="134"/>
        <scheme val="minor"/>
      </rPr>
      <t>T</t>
    </r>
    <r>
      <rPr>
        <sz val="10"/>
        <color theme="1"/>
        <rFont val="宋体"/>
        <family val="3"/>
        <charset val="134"/>
        <scheme val="minor"/>
      </rPr>
      <t>(帕)</t>
    </r>
    <phoneticPr fontId="1" type="noConversion"/>
  </si>
  <si>
    <r>
      <t>物料密度（kg/m</t>
    </r>
    <r>
      <rPr>
        <vertAlign val="superscript"/>
        <sz val="10"/>
        <color theme="1"/>
        <rFont val="宋体"/>
        <family val="3"/>
        <charset val="134"/>
        <scheme val="minor"/>
      </rPr>
      <t>3</t>
    </r>
    <r>
      <rPr>
        <sz val="10"/>
        <color theme="1"/>
        <rFont val="宋体"/>
        <family val="3"/>
        <charset val="134"/>
        <scheme val="minor"/>
      </rPr>
      <t>）</t>
    </r>
    <phoneticPr fontId="1" type="noConversion"/>
  </si>
  <si>
    <t>物料气相分子量(g/mol)</t>
    <phoneticPr fontId="1" type="noConversion"/>
  </si>
  <si>
    <t>有机气体控制设施年投用时间（h）</t>
    <phoneticPr fontId="1" type="noConversion"/>
  </si>
  <si>
    <t>油品计算公式</t>
    <phoneticPr fontId="1" type="noConversion"/>
  </si>
  <si>
    <t>有机气体控制设施总效率%</t>
    <phoneticPr fontId="1" type="noConversion"/>
  </si>
  <si>
    <t>有机气体控制设施年回收量或焚烧等年处理掉的量（t/a）</t>
    <phoneticPr fontId="1" type="noConversion"/>
  </si>
  <si>
    <t>化学品计算公式</t>
    <phoneticPr fontId="1" type="noConversion"/>
  </si>
  <si>
    <t>苯</t>
    <phoneticPr fontId="1" type="noConversion"/>
  </si>
  <si>
    <t xml:space="preserve">使用说明：
    1.本计算程序根据《石化行业VOCs污染源排查工作指南》中附录一的相关内容进行编写，目的在于方便挥有机液体装载过程VOCs排放量计算。
    2.相关计算方法的公式参数已在程序中固化，企业需根据自身装卸过程监测开展情况输入其他参数，在油品理化参数界面中，用户需填写以下参数：油品密度、油气摩尔分子质量量、油品雷德蒸气压、5%馏出温度、15%馏出温度以及年平均储存温度。在填写油品雷德蒸汽压、5%馏出温度、15%馏出温度以及年平均储存温度后，程序自动完成油品真实蒸汽压的计算。如果用户无法提供相关实测数据，计算程序提供了11种常见油品的密度、气相分子量和雷德蒸汽压数值供用户参考使用；此外，程序还提供了90种有机化学品的理化参数。其中，用户只需输入有机化学品的储存温度，即可自动获得相应蒸汽压数值。
    3.计算方法包括实测法、公式法和系数法。实测法适用于设有油气回收设施且对油气回收设施进出口物料浓度及排放速率进行实际监测的装载过程；公式法适用于未进行实际监测，但装载信息相对全面的装载过程，计算结果大于实测法；系数法适用于仅掌握部分装载信息的装载过程，其计算结果大于公式法。
    4.装载方式分为：汽车装载、火车装载、船舶装载。
    5.操作方式分为：底部装载、液下装载、喷溅式装载。
    6.罐车情况分为：新罐车或清洗后的罐车、正常工况（普通）的罐车。
</t>
    <phoneticPr fontId="1" type="noConversion"/>
  </si>
  <si>
    <r>
      <t>装载损耗排放因子L</t>
    </r>
    <r>
      <rPr>
        <vertAlign val="subscript"/>
        <sz val="10"/>
        <color theme="1"/>
        <rFont val="宋体"/>
        <family val="3"/>
        <charset val="134"/>
        <scheme val="minor"/>
      </rPr>
      <t>L</t>
    </r>
    <r>
      <rPr>
        <sz val="10"/>
        <color theme="1"/>
        <rFont val="宋体"/>
        <family val="3"/>
        <charset val="134"/>
        <scheme val="minor"/>
      </rPr>
      <t>（千克/立方米）</t>
    </r>
    <phoneticPr fontId="1" type="noConversion"/>
  </si>
  <si>
    <r>
      <t>年周转量(m</t>
    </r>
    <r>
      <rPr>
        <vertAlign val="superscript"/>
        <sz val="10"/>
        <color theme="1"/>
        <rFont val="宋体"/>
        <family val="3"/>
        <charset val="134"/>
        <scheme val="minor"/>
      </rPr>
      <t>3</t>
    </r>
    <r>
      <rPr>
        <sz val="10"/>
        <color theme="1"/>
        <rFont val="宋体"/>
        <family val="3"/>
        <charset val="134"/>
        <scheme val="minor"/>
      </rPr>
      <t>/年)</t>
    </r>
    <phoneticPr fontId="1" type="noConversion"/>
  </si>
  <si>
    <t>原油无需填写</t>
    <phoneticPr fontId="1" type="noConversion"/>
  </si>
  <si>
    <t>原油</t>
    <phoneticPr fontId="1" type="noConversion"/>
  </si>
  <si>
    <t>丙烯</t>
    <phoneticPr fontId="1" type="noConversion"/>
  </si>
  <si>
    <t>丙烷</t>
    <phoneticPr fontId="1" type="noConversion"/>
  </si>
  <si>
    <t>上次卸车采用油气平衡装置</t>
  </si>
  <si>
    <t>上次卸车采用油气平衡装置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</si>
</sst>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8">
    <font>
      <sz val="11"/>
      <color theme="1"/>
      <name val="宋体"/>
      <family val="2"/>
      <charset val="134"/>
      <scheme val="minor"/>
    </font>
    <font>
      <sz val="9"/>
      <name val="宋体"/>
      <family val="2"/>
      <charset val="134"/>
      <scheme val="minor"/>
    </font>
    <font>
      <sz val="10"/>
      <color theme="1"/>
      <name val="宋体"/>
      <family val="2"/>
      <charset val="134"/>
      <scheme val="minor"/>
    </font>
    <font>
      <vertAlign val="subscript"/>
      <sz val="10"/>
      <color theme="1"/>
      <name val="宋体"/>
      <family val="3"/>
      <charset val="134"/>
      <scheme val="minor"/>
    </font>
    <font>
      <sz val="12"/>
      <color rgb="FF000000"/>
      <name val="Times New Roman"/>
      <family val="1"/>
    </font>
    <font>
      <b/>
      <sz val="11"/>
      <color theme="1"/>
      <name val="宋体"/>
      <family val="3"/>
      <charset val="134"/>
      <scheme val="minor"/>
    </font>
    <font>
      <sz val="10"/>
      <color theme="1"/>
      <name val="宋体"/>
      <family val="3"/>
      <charset val="134"/>
      <scheme val="minor"/>
    </font>
    <font>
      <vertAlign val="superscript"/>
      <sz val="10"/>
      <color theme="1"/>
      <name val="宋体"/>
      <family val="3"/>
      <charset val="134"/>
      <scheme val="minor"/>
    </font>
    <font>
      <sz val="12"/>
      <color rgb="FF000000"/>
      <name val="仿宋_GB2312"/>
      <family val="3"/>
      <charset val="134"/>
    </font>
    <font>
      <vertAlign val="subscript"/>
      <sz val="12"/>
      <color rgb="FF000000"/>
      <name val="Times New Roman"/>
      <family val="1"/>
    </font>
    <font>
      <b/>
      <vertAlign val="subscript"/>
      <sz val="11"/>
      <color theme="1"/>
      <name val="宋体"/>
      <family val="3"/>
      <charset val="134"/>
      <scheme val="minor"/>
    </font>
    <font>
      <b/>
      <sz val="12"/>
      <color rgb="FF000000"/>
      <name val="仿宋_GB2312"/>
      <family val="3"/>
      <charset val="134"/>
    </font>
    <font>
      <b/>
      <vertAlign val="subscript"/>
      <sz val="12"/>
      <color rgb="FF000000"/>
      <name val="仿宋_GB2312"/>
      <family val="3"/>
      <charset val="134"/>
    </font>
    <font>
      <sz val="10"/>
      <color theme="1"/>
      <name val="Times New Roman"/>
      <family val="1"/>
    </font>
    <font>
      <sz val="10"/>
      <color theme="1"/>
      <name val="宋体"/>
      <family val="3"/>
      <charset val="134"/>
    </font>
    <font>
      <sz val="10"/>
      <color rgb="FF000000"/>
      <name val="Times New Roman"/>
      <family val="1"/>
    </font>
    <font>
      <sz val="10"/>
      <color rgb="FF000000"/>
      <name val="仿宋_GB2312"/>
      <family val="1"/>
      <charset val="134"/>
    </font>
    <font>
      <b/>
      <sz val="10.5"/>
      <color theme="1"/>
      <name val="仿宋_GB2312"/>
      <family val="3"/>
      <charset val="134"/>
    </font>
    <font>
      <b/>
      <sz val="10.5"/>
      <color theme="1"/>
      <name val="Times New Roman"/>
      <family val="1"/>
    </font>
    <font>
      <b/>
      <vertAlign val="superscript"/>
      <sz val="10.5"/>
      <color theme="1"/>
      <name val="Times New Roman"/>
      <family val="1"/>
    </font>
    <font>
      <sz val="10.5"/>
      <color theme="1"/>
      <name val="Times New Roman"/>
      <family val="1"/>
    </font>
    <font>
      <sz val="10.5"/>
      <color theme="1"/>
      <name val="仿宋_GB2312"/>
      <family val="3"/>
      <charset val="134"/>
    </font>
    <font>
      <vertAlign val="superscript"/>
      <sz val="10.5"/>
      <color theme="1"/>
      <name val="Times New Roman"/>
      <family val="1"/>
    </font>
    <font>
      <sz val="10"/>
      <name val="Times New Roman"/>
      <family val="1"/>
    </font>
    <font>
      <sz val="10"/>
      <name val="宋体"/>
      <family val="2"/>
      <charset val="134"/>
    </font>
    <font>
      <sz val="10"/>
      <name val="宋体"/>
      <family val="3"/>
      <charset val="134"/>
    </font>
    <font>
      <vertAlign val="superscript"/>
      <sz val="10"/>
      <name val="Times New Roman"/>
      <family val="1"/>
    </font>
    <font>
      <b/>
      <sz val="10"/>
      <name val="Times New Roman"/>
      <family val="1"/>
    </font>
    <font>
      <sz val="11"/>
      <color theme="1"/>
      <name val="Times New Roman"/>
      <family val="1"/>
    </font>
    <font>
      <b/>
      <sz val="10"/>
      <name val="宋体"/>
      <family val="3"/>
      <charset val="134"/>
    </font>
    <font>
      <sz val="12"/>
      <color indexed="63"/>
      <name val="Times New Roman"/>
      <family val="1"/>
    </font>
    <font>
      <sz val="10"/>
      <color rgb="FF333333"/>
      <name val="Times New Roman"/>
      <family val="1"/>
    </font>
    <font>
      <sz val="10"/>
      <color rgb="FF000000"/>
      <name val="宋体"/>
      <family val="3"/>
      <charset val="134"/>
    </font>
    <font>
      <sz val="10"/>
      <color indexed="63"/>
      <name val="Times New Roman"/>
      <family val="1"/>
    </font>
    <font>
      <sz val="10"/>
      <color indexed="63"/>
      <name val="宋体"/>
      <family val="3"/>
      <charset val="134"/>
    </font>
    <font>
      <sz val="10"/>
      <color rgb="FF4682B4"/>
      <name val="Times New Roman"/>
      <family val="1"/>
    </font>
    <font>
      <sz val="11"/>
      <color rgb="FF000000"/>
      <name val="黑体"/>
      <family val="3"/>
      <charset val="134"/>
    </font>
    <font>
      <sz val="12"/>
      <color rgb="FF000000"/>
      <name val="Simsun"/>
      <charset val="13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113">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top" wrapText="1"/>
    </xf>
    <xf numFmtId="0" fontId="2"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6" fillId="3" borderId="1" xfId="0" applyFont="1" applyFill="1" applyBorder="1" applyAlignment="1">
      <alignment horizontal="center" vertical="center"/>
    </xf>
    <xf numFmtId="0" fontId="6" fillId="3" borderId="1" xfId="0" applyNumberFormat="1" applyFont="1" applyFill="1" applyBorder="1" applyAlignment="1">
      <alignment horizontal="center" vertical="center" wrapText="1"/>
    </xf>
    <xf numFmtId="176" fontId="0" fillId="3" borderId="1" xfId="0" applyNumberFormat="1" applyFill="1" applyBorder="1" applyAlignment="1">
      <alignment horizontal="center" vertical="center"/>
    </xf>
    <xf numFmtId="0" fontId="0" fillId="0"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1"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0" fillId="0" borderId="1" xfId="0" applyBorder="1">
      <alignment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21"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8" xfId="0" applyFont="1" applyBorder="1" applyAlignment="1">
      <alignment horizontal="center" vertical="center" wrapText="1"/>
    </xf>
    <xf numFmtId="0" fontId="2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 fillId="3" borderId="1" xfId="0" applyFont="1" applyFill="1" applyBorder="1" applyAlignment="1">
      <alignment horizontal="center" vertical="center"/>
    </xf>
    <xf numFmtId="0" fontId="23" fillId="4"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0" fillId="0" borderId="1" xfId="0" applyNumberFormat="1" applyFill="1" applyBorder="1" applyAlignment="1">
      <alignment horizontal="center" vertical="center"/>
    </xf>
    <xf numFmtId="0" fontId="28" fillId="0" borderId="0" xfId="0" applyFont="1" applyAlignment="1">
      <alignment vertical="center" wrapText="1"/>
    </xf>
    <xf numFmtId="0" fontId="13"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1" fillId="3" borderId="1" xfId="0" applyFont="1" applyFill="1" applyBorder="1" applyAlignment="1">
      <alignment horizontal="center" vertical="center"/>
    </xf>
    <xf numFmtId="0" fontId="15" fillId="0" borderId="1" xfId="0" applyFont="1" applyBorder="1" applyAlignment="1">
      <alignment horizontal="center" vertical="center" wrapText="1"/>
    </xf>
    <xf numFmtId="0" fontId="13" fillId="0" borderId="0" xfId="0" applyFont="1" applyAlignment="1">
      <alignment vertical="center" wrapText="1"/>
    </xf>
    <xf numFmtId="0" fontId="33" fillId="0" borderId="1" xfId="0" applyFont="1" applyBorder="1" applyAlignment="1">
      <alignment horizontal="center" vertical="center" wrapText="1"/>
    </xf>
    <xf numFmtId="0" fontId="31" fillId="0" borderId="1" xfId="0" applyFont="1" applyBorder="1" applyAlignment="1">
      <alignment horizontal="center" vertical="center"/>
    </xf>
    <xf numFmtId="0" fontId="35" fillId="0" borderId="1"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23" fillId="3"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0" fillId="0" borderId="0" xfId="0" applyFill="1">
      <alignment vertical="center"/>
    </xf>
    <xf numFmtId="0" fontId="6"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3" borderId="1" xfId="0" applyFill="1" applyBorder="1" applyAlignment="1" applyProtection="1">
      <alignment horizontal="center" vertical="center"/>
    </xf>
    <xf numFmtId="0" fontId="2" fillId="0" borderId="1" xfId="0" applyFont="1" applyFill="1" applyBorder="1" applyAlignment="1" applyProtection="1">
      <alignment horizontal="center" vertical="center"/>
    </xf>
    <xf numFmtId="176" fontId="0" fillId="0" borderId="1" xfId="0" applyNumberFormat="1" applyFill="1" applyBorder="1" applyAlignment="1" applyProtection="1">
      <alignment horizontal="center" vertical="center"/>
    </xf>
    <xf numFmtId="0" fontId="0" fillId="0" borderId="1" xfId="0" applyFill="1" applyBorder="1" applyAlignment="1" applyProtection="1">
      <alignment horizontal="center" vertical="center"/>
    </xf>
    <xf numFmtId="0" fontId="2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28" fillId="0" borderId="0" xfId="0" applyFont="1" applyFill="1" applyAlignment="1">
      <alignment vertical="center" wrapText="1"/>
    </xf>
    <xf numFmtId="0" fontId="36" fillId="0" borderId="1" xfId="0" applyFont="1" applyBorder="1" applyAlignment="1" applyProtection="1">
      <alignment horizontal="center" vertical="center" wrapText="1"/>
    </xf>
    <xf numFmtId="0" fontId="21"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37" fillId="0" borderId="0" xfId="0" applyFont="1">
      <alignment vertical="center"/>
    </xf>
    <xf numFmtId="0" fontId="14" fillId="3" borderId="1" xfId="0" applyFont="1" applyFill="1" applyBorder="1" applyAlignment="1">
      <alignment horizontal="center" vertical="center" wrapText="1"/>
    </xf>
    <xf numFmtId="0" fontId="0" fillId="2" borderId="2" xfId="0" applyFill="1" applyBorder="1" applyAlignment="1">
      <alignment horizontal="left" vertical="center"/>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0" fillId="0" borderId="17" xfId="0"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0" fontId="5" fillId="0" borderId="2" xfId="0" applyFont="1" applyBorder="1" applyAlignment="1">
      <alignment horizontal="left" vertical="center"/>
    </xf>
    <xf numFmtId="0" fontId="0" fillId="0" borderId="15" xfId="0" applyBorder="1" applyAlignment="1">
      <alignment horizontal="center" vertical="center"/>
    </xf>
    <xf numFmtId="0" fontId="8" fillId="0" borderId="1" xfId="0" applyFont="1" applyBorder="1" applyAlignment="1">
      <alignment horizontal="center" vertical="center" wrapText="1"/>
    </xf>
    <xf numFmtId="0" fontId="11" fillId="0" borderId="2" xfId="0" applyFont="1" applyFill="1" applyBorder="1" applyAlignment="1">
      <alignment horizontal="left" vertical="center" wrapText="1"/>
    </xf>
    <xf numFmtId="0" fontId="17"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27</xdr:row>
      <xdr:rowOff>0</xdr:rowOff>
    </xdr:from>
    <xdr:ext cx="19050" cy="9525"/>
    <xdr:pic>
      <xdr:nvPicPr>
        <xdr:cNvPr id="2" name="Picture 1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 name="Picture 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 name="Picture 1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 name="Picture 1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 name="Picture 1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 name="Picture 1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 name="Picture 1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 name="Picture 1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 name="Picture 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 name="Picture 1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 name="Picture 1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 name="Picture 1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 name="Picture 1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 name="Picture 1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 name="Picture 1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 name="Picture 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 name="Picture 1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 name="Picture 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 name="Picture 1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 name="Picture 1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 name="Picture 1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 name="Picture 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 name="Picture 1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 name="Picture 1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 name="Picture 1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 name="Picture 1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 name="Picture 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 name="Picture 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 name="Picture 1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 name="Picture 1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 name="Picture 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 name="Picture 1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 name="Picture 1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 name="Picture 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6" name="Picture 1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7" name="Picture 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8" name="Picture 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9" name="Picture 1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0" name="Picture 1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1" name="Picture 1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2" name="Picture 1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3" name="Picture 1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4" name="Picture 1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5" name="Picture 1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6" name="Picture 1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7" name="Picture 1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8" name="Picture 1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9" name="Picture 1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0" name="Picture 1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1" name="Picture 1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2" name="Picture 1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3" name="Picture 1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4" name="Picture 1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5" name="Picture 1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6" name="Picture 1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7" name="Picture 1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8" name="Picture 1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9" name="Picture 1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0" name="Picture 1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1" name="Picture 1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2" name="Picture 1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3" name="Picture 1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4" name="Picture 1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5" name="Picture 1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6" name="Picture 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7" name="Picture 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8" name="Picture 1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9" name="Picture 1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0" name="Picture 1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1" name="Picture 2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2" name="Picture 2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3" name="Picture 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4" name="Picture 2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5" name="Picture 2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6" name="Picture 2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7" name="Picture 2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8" name="Picture 2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9" name="Picture 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0" name="Picture 2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1" name="Picture 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2" name="Picture 2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3" name="Picture 2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4" name="Picture 2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5" name="Picture 2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6" name="Picture 2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7" name="Picture 2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8" name="Picture 2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9" name="Picture 2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0" name="Picture 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1" name="Picture 2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2" name="Picture 2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3" name="Picture 2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4" name="Picture 2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5" name="Picture 2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6" name="Picture 2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7" name="Picture 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8" name="Picture 2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9" name="Picture 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0" name="Picture 2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1" name="Picture 2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2" name="Picture 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3" name="Picture 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4" name="Picture 2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5" name="Picture 2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6" name="Picture 2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7" name="Picture 2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8" name="Picture 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9" name="Picture 2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0" name="Picture 2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1" name="Picture 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2" name="Picture 2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3" name="Picture 2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4" name="Picture 2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5" name="Picture 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6" name="Picture 2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7" name="Picture 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8" name="Picture 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9" name="Picture 2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0" name="Picture 2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1" name="Picture 2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2" name="Picture 2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3" name="Picture 2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4" name="Picture 2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5" name="Picture 2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6" name="Picture 2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7" name="Picture 2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8" name="Picture 2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9" name="Picture 2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0" name="Picture 2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1" name="Picture 2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2" name="Picture 2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3" name="Picture 2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4" name="Picture 2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5" name="Picture 2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6" name="Picture 3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7" name="Picture 3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8" name="Picture 3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9" name="Picture 3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0" name="Picture 3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1" name="Picture 3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2" name="Picture 3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3" name="Picture 3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4" name="Picture 3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5" name="Picture 3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6" name="Picture 3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7" name="Picture 3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8" name="Picture 3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9" name="Picture 3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0" name="Picture 3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1" name="Picture 3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2" name="Picture 3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3" name="Picture 3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4" name="Picture 3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5" name="Picture 3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6" name="Picture 3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7" name="Picture 3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8" name="Picture 3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9" name="Picture 3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0" name="Picture 3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1" name="Picture 3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2" name="Picture 3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3" name="Picture 3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4" name="Picture 3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5" name="Picture 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6" name="Picture 3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7" name="Picture 3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8" name="Picture 3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9" name="Picture 3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0" name="Picture 3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1" name="Picture 3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2" name="Picture 3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3" name="Picture 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4" name="Picture 3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5" name="Picture 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6" name="Picture 3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7" name="Picture 3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8" name="Picture 3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9" name="Picture 3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0" name="Picture 3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1" name="Picture 3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2" name="Picture 3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3" name="Picture 3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4" name="Picture 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5" name="Picture 3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6" name="Picture 3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7" name="Picture 3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8" name="Picture 3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9" name="Picture 3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0" name="Picture 3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1" name="Picture 3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2" name="Picture 3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3" name="Picture 3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4" name="Picture 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5" name="Picture 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6" name="Picture 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7" name="Picture 3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8" name="Picture 3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9" name="Picture 3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0" name="Picture 3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1" name="Picture 3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2" name="Picture 3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3" name="Picture 3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4" name="Picture 3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5" name="Picture 4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6" name="Picture 4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7" name="Picture 4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8" name="Picture 4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9" name="Picture 4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0" name="Picture 4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1" name="Picture 4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2" name="Picture 4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3" name="Picture 4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4" name="Picture 4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5" name="Picture 4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6" name="Picture 4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7" name="Picture 4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8" name="Picture 4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9" name="Picture 4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0" name="Picture 4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1" name="Picture 4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2" name="Picture 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3" name="Picture 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4" name="Picture 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5" name="Picture 4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6" name="Picture 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7" name="Picture 4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8" name="Picture 4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9" name="Picture 4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0" name="Picture 4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1" name="Picture 4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2" name="Picture 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3" name="Picture 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4" name="Picture 4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5" name="Picture 4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6" name="Picture 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7" name="Picture 4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8" name="Picture 4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9" name="Picture 4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0" name="Picture 4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1" name="Picture 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2" name="Picture 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3" name="Picture 4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4" name="Picture 4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5" name="Picture 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6" name="Picture 4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7" name="Picture 4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8" name="Picture 4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9" name="Picture 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0" name="Picture 4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1" name="Picture 4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2" name="Picture 4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3" name="Picture 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4" name="Picture 4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5" name="Picture 4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6" name="Picture 4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7" name="Picture 4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8" name="Picture 4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9" name="Picture 4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0" name="Picture 4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1" name="Picture 4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2" name="Picture 4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3" name="Picture 4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4" name="Picture 4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5" name="Picture 4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6" name="Picture 4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7" name="Picture 4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8" name="Picture 4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9" name="Picture 4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0" name="Picture 4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1" name="Picture 4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2" name="Picture 4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3" name="Picture 5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4" name="Picture 5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5" name="Picture 5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6" name="Picture 5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7" name="Picture 5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8" name="Picture 5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9" name="Picture 5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0" name="Picture 5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1" name="Picture 5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2" name="Picture 5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3" name="Picture 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4" name="Picture 5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5" name="Picture 5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6" name="Picture 5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7" name="Picture 5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8" name="Picture 5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9" name="Picture 5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0" name="Picture 5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1" name="Picture 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2" name="Picture 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3" name="Picture 5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4" name="Picture 5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5" name="Picture 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6" name="Picture 5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7" name="Picture 5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8" name="Picture 5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9" name="Picture 5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0" name="Picture 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1" name="Picture 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2" name="Picture 5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3" name="Picture 5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4" name="Picture 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5" name="Picture 5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6" name="Picture 5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7" name="Picture 5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8" name="Picture 5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9" name="Picture 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0" name="Picture 5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1" name="Picture 5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2" name="Picture 5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3" name="Picture 5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4" name="Picture 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5" name="Picture 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6" name="Picture 5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7" name="Picture 5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8" name="Picture 5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9" name="Picture 5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0" name="Picture 5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1" name="Picture 5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2" name="Picture 5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3" name="Picture 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4" name="Picture 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5" name="Picture 5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6" name="Picture 5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7" name="Picture 5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8" name="Picture 5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9" name="Picture 5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0" name="Picture 5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1" name="Picture 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2" name="Picture 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3" name="Picture 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4" name="Picture 5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5" name="Picture 5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6" name="Picture 5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7" name="Picture 5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8" name="Picture 5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9" name="Picture 5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0" name="Picture 5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1" name="Picture 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2" name="Picture 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3" name="Picture 6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4" name="Picture 6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5" name="Picture 6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6" name="Picture 6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7" name="Picture 6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8" name="Picture 6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9" name="Picture 6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0" name="Picture 6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1" name="Picture 6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2" name="Picture 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3" name="Picture 6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4" name="Picture 6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5" name="Picture 6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6" name="Picture 6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7" name="Picture 6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8" name="Picture 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9" name="Picture 6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60" name="Picture 6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61" name="Picture 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62" name="Picture 6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63" name="Picture 6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64" name="Picture 6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65" name="Picture 6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66" name="Picture 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67" name="Picture 6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68" name="Picture 6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69" name="Picture 6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70" name="Picture 6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71" name="Picture 6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72" name="Picture 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73" name="Picture 6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74" name="Picture 6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75" name="Picture 6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76" name="Picture 6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77" name="Picture 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78" name="Picture 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79" name="Picture 6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80" name="Picture 6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81" name="Picture 6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82" name="Picture 6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83" name="Picture 6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84" name="Picture 6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85" name="Picture 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86" name="Picture 6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87" name="Picture 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88" name="Picture 6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89" name="Picture 6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90" name="Picture 6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91" name="Picture 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92" name="Picture 6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93" name="Picture 6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94" name="Picture 6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95" name="Picture 6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96" name="Picture 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97" name="Picture 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98" name="Picture 6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99" name="Picture 6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00" name="Picture 6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01" name="Picture 6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02" name="Picture 6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03" name="Picture 6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04" name="Picture 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05" name="Picture 6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06" name="Picture 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07" name="Picture 6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08" name="Picture 6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09" name="Picture 7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10" name="Picture 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11" name="Picture 7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12" name="Picture 7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13" name="Picture 7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14" name="Picture 7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15" name="Picture 7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16" name="Picture 7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17" name="Picture 7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18" name="Picture 7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19" name="Picture 7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20" name="Picture 7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21" name="Picture 7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22" name="Picture 7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23" name="Picture 7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24" name="Picture 7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25" name="Picture 7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26" name="Picture 7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27" name="Picture 7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28" name="Picture 7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29" name="Picture 7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30" name="Picture 7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31" name="Picture 7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32" name="Picture 7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33" name="Picture 7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34" name="Picture 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35" name="Picture 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36" name="Picture 7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37" name="Picture 7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38" name="Picture 7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39" name="Picture 7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40" name="Picture 7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41" name="Picture 7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42" name="Picture 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43" name="Picture 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44" name="Picture 7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45" name="Picture 7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46" name="Picture 7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47" name="Picture 7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48" name="Picture 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49" name="Picture 7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50" name="Picture 7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51" name="Picture 7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52" name="Picture 7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53" name="Picture 7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54" name="Picture 7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55" name="Picture 7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56" name="Picture 7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57" name="Picture 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58" name="Picture 7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59" name="Picture 7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60" name="Picture 7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61" name="Picture 7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62" name="Picture 7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63" name="Picture 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64" name="Picture 7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65" name="Picture 7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66" name="Picture 7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67" name="Picture 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68" name="Picture 7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69" name="Picture 7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70" name="Picture 7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71" name="Picture 7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72" name="Picture 7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73" name="Picture 7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74" name="Picture 7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75" name="Picture 8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76" name="Picture 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77" name="Picture 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78" name="Picture 8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79" name="Picture 8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80" name="Picture 8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81" name="Picture 8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82" name="Picture 8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83" name="Picture 8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84" name="Picture 8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85" name="Picture 8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86" name="Picture 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87" name="Picture 8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88" name="Picture 8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89" name="Picture 8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90" name="Picture 8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491" name="Picture 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492" name="Picture 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493" name="Picture 8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494" name="Picture 8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495" name="Picture 8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96" name="Picture 8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97" name="Picture 8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98" name="Picture 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499" name="Picture 8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00" name="Picture 8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01" name="Picture 8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02" name="Picture 8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03" name="Picture 8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04" name="Picture 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05" name="Picture 8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06" name="Picture 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07" name="Picture 8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08" name="Picture 8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09" name="Picture 8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10" name="Picture 8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11" name="Picture 8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12" name="Picture 8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13" name="Picture 8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14" name="Picture 8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15" name="Picture 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16" name="Picture 8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17" name="Picture 8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18" name="Picture 8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19" name="Picture 8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20" name="Picture 8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21" name="Picture 8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22" name="Picture 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23" name="Picture 8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24" name="Picture 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25" name="Picture 8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26" name="Picture 8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27" name="Picture 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28" name="Picture 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29" name="Picture 8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30" name="Picture 8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31" name="Picture 8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32" name="Picture 8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33" name="Picture 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34" name="Picture 8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35" name="Picture 8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36" name="Picture 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37" name="Picture 8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38" name="Picture 8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39" name="Picture 8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40" name="Picture 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41" name="Picture 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42" name="Picture 9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43" name="Picture 9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44" name="Picture 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45" name="Picture 9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46" name="Picture 9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47" name="Picture 9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48" name="Picture 9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49" name="Picture 9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50" name="Picture 9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51" name="Picture 9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52" name="Picture 9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53" name="Picture 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54" name="Picture 9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55" name="Picture 9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56" name="Picture 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57" name="Picture 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58" name="Picture 9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59" name="Picture 9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60" name="Picture 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61" name="Picture 9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62" name="Picture 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63" name="Picture 9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64" name="Picture 9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65" name="Picture 9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66" name="Picture 9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67" name="Picture 9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68" name="Picture 9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69" name="Picture 9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70" name="Picture 9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71" name="Picture 9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72" name="Picture 9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73" name="Picture 9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74" name="Picture 9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75" name="Picture 9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76" name="Picture 9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77" name="Picture 9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78" name="Picture 9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79" name="Picture 9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80" name="Picture 9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81" name="Picture 9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82" name="Picture 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83" name="Picture 9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84" name="Picture 9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85" name="Picture 9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86" name="Picture 9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87" name="Picture 9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88" name="Picture 9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89" name="Picture 9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90" name="Picture 9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591" name="Picture 9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592" name="Picture 9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593" name="Picture 9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594" name="Picture 9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95" name="Picture 9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96" name="Picture 9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597" name="Picture 9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98" name="Picture 9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599" name="Picture 9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00" name="Picture 9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01" name="Picture 9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02" name="Picture 9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03" name="Picture 9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04" name="Picture 9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05" name="Picture 9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06" name="Picture 9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07" name="Picture 9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08" name="Picture 9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09" name="Picture 10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10" name="Picture 10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11" name="Picture 10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12" name="Picture 10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13" name="Picture 10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14" name="Picture 10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15" name="Picture 10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16" name="Picture 10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17" name="Picture 10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18" name="Picture 10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19" name="Picture 10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20" name="Picture 10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21" name="Picture 10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22" name="Picture 10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23" name="Picture 10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24" name="Picture 10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25" name="Picture 10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26" name="Picture 10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27" name="Picture 10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28" name="Picture 10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29" name="Picture 10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30" name="Picture 10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31" name="Picture 10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32" name="Picture 10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33" name="Picture 10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34" name="Picture 10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35" name="Picture 10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36" name="Picture 10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37" name="Picture 10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38" name="Picture 10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39" name="Picture 10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40" name="Picture 10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41" name="Picture 10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42" name="Picture 10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43" name="Picture 10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44" name="Picture 10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45" name="Picture 10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46" name="Picture 10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47" name="Picture 10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48" name="Picture 10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49" name="Picture 10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50" name="Picture 10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51" name="Picture 10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52" name="Picture 10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53" name="Picture 10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54" name="Picture 10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55" name="Picture 10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56" name="Picture 10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57" name="Picture 10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58" name="Picture 10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59" name="Picture 10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60" name="Picture 10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61" name="Picture 10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62" name="Picture 10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63" name="Picture 10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64" name="Picture 10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65" name="Picture 10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66" name="Picture 10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67" name="Picture 10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68" name="Picture 10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69" name="Picture 10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70" name="Picture 10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71" name="Picture 10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72" name="Picture 10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73" name="Picture 10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74" name="Picture 10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75" name="Picture 10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76" name="Picture 10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77" name="Picture 11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78" name="Picture 1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79" name="Picture 11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80" name="Picture 11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81" name="Picture 1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82" name="Picture 11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83" name="Picture 11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84" name="Picture 11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85" name="Picture 11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86" name="Picture 11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87" name="Picture 11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88" name="Picture 11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89" name="Picture 11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90" name="Picture 1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91" name="Picture 1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692" name="Picture 11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93" name="Picture 11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94" name="Picture 11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695" name="Picture 11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696" name="Picture 11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697" name="Picture 11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698" name="Picture 11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699" name="Picture 1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00" name="Picture 1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01" name="Picture 1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02" name="Picture 11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03" name="Picture 11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04" name="Picture 11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05" name="Picture 11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06" name="Picture 11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07" name="Picture 11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08" name="Picture 1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09" name="Picture 1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10" name="Picture 1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11" name="Picture 1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12" name="Picture 11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13" name="Picture 11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14" name="Picture 11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15" name="Picture 11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16" name="Picture 11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17" name="Picture 11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18" name="Picture 11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19" name="Picture 1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20" name="Picture 1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21" name="Picture 11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22" name="Picture 11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23" name="Picture 11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24" name="Picture 11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25" name="Picture 12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26" name="Picture 12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27" name="Picture 12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28" name="Picture 1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29" name="Picture 12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30" name="Picture 12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31" name="Picture 12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32" name="Picture 12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33" name="Picture 1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34" name="Picture 12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35" name="Picture 1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36" name="Picture 12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37" name="Picture 12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38" name="Picture 12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39" name="Picture 12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40" name="Picture 12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41" name="Picture 12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42" name="Picture 12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43" name="Picture 12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44" name="Picture 1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45" name="Picture 12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46" name="Picture 12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47" name="Picture 12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48" name="Picture 12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49" name="Picture 12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50" name="Picture 12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51" name="Picture 12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52" name="Picture 1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53" name="Picture 12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54" name="Picture 1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55" name="Picture 12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56" name="Picture 12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57" name="Picture 1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58" name="Picture 1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59" name="Picture 12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60" name="Picture 12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61" name="Picture 12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62" name="Picture 12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63" name="Picture 1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64" name="Picture 12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65" name="Picture 12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66" name="Picture 1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67" name="Picture 12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68" name="Picture 12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69" name="Picture 12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70" name="Picture 12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71" name="Picture 1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72" name="Picture 12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73" name="Picture 1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74" name="Picture 1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75" name="Picture 12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76" name="Picture 12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77" name="Picture 12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78" name="Picture 12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79" name="Picture 12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80" name="Picture 12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81" name="Picture 12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82" name="Picture 12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83" name="Picture 12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84" name="Picture 12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85" name="Picture 12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86" name="Picture 12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87" name="Picture 12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88" name="Picture 12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89" name="Picture 12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90" name="Picture 12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791" name="Picture 12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792" name="Picture 12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793" name="Picture 13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794" name="Picture 13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95" name="Picture 13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796" name="Picture 13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97" name="Picture 13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98" name="Picture 13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799" name="Picture 13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00" name="Picture 13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01" name="Picture 13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02" name="Picture 13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03" name="Picture 13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04" name="Picture 13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05" name="Picture 13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06" name="Picture 13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07" name="Picture 13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08" name="Picture 13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09" name="Picture 13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10" name="Picture 13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11" name="Picture 13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12" name="Picture 13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13" name="Picture 13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14" name="Picture 13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15" name="Picture 13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16" name="Picture 13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17" name="Picture 13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18" name="Picture 13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19" name="Picture 13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20" name="Picture 13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21" name="Picture 13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22" name="Picture 1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23" name="Picture 13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24" name="Picture 13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25" name="Picture 13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26" name="Picture 13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27" name="Picture 13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28" name="Picture 13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29" name="Picture 13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30" name="Picture 1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31" name="Picture 13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32" name="Picture 1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33" name="Picture 13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34" name="Picture 13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35" name="Picture 13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36" name="Picture 13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37" name="Picture 13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38" name="Picture 13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39" name="Picture 13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40" name="Picture 13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41" name="Picture 1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42" name="Picture 13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43" name="Picture 13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44" name="Picture 13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45" name="Picture 13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46" name="Picture 13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47" name="Picture 13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48" name="Picture 13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49" name="Picture 1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50" name="Picture 1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51" name="Picture 1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52" name="Picture 13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53" name="Picture 13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54" name="Picture 13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55" name="Picture 13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56" name="Picture 13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57" name="Picture 13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58" name="Picture 13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59" name="Picture 13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60" name="Picture 14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61" name="Picture 14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62" name="Picture 14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63" name="Picture 14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64" name="Picture 14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65" name="Picture 14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66" name="Picture 14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67" name="Picture 14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68" name="Picture 14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69" name="Picture 14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70" name="Picture 14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71" name="Picture 14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72" name="Picture 14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73" name="Picture 14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74" name="Picture 14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75" name="Picture 14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76" name="Picture 1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77" name="Picture 1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78" name="Picture 1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79" name="Picture 14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80" name="Picture 1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81" name="Picture 14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82" name="Picture 14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83" name="Picture 14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84" name="Picture 14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85" name="Picture 1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86" name="Picture 1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87" name="Picture 14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88" name="Picture 14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89" name="Picture 1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90" name="Picture 14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891" name="Picture 14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892" name="Picture 14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893" name="Picture 14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94" name="Picture 1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895" name="Picture 1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96" name="Picture 14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97" name="Picture 14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898" name="Picture 1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899" name="Picture 14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00" name="Picture 14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01" name="Picture 14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02" name="Picture 14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03" name="Picture 1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04" name="Picture 14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05" name="Picture 1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06" name="Picture 14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07" name="Picture 14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08" name="Picture 14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09" name="Picture 14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10" name="Picture 14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11" name="Picture 14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12" name="Picture 14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13" name="Picture 14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14" name="Picture 1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15" name="Picture 15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16" name="Picture 15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17" name="Picture 15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18" name="Picture 15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19" name="Picture 15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20" name="Picture 15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21" name="Picture 15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22" name="Picture 15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23" name="Picture 15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24" name="Picture 1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25" name="Picture 1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26" name="Picture 15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27" name="Picture 15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28" name="Picture 1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29" name="Picture 15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30" name="Picture 15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31" name="Picture 15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32" name="Picture 15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33" name="Picture 1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34" name="Picture 1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35" name="Picture 15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36" name="Picture 15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37" name="Picture 1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38" name="Picture 15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39" name="Picture 15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40" name="Picture 15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41" name="Picture 15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42" name="Picture 1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43" name="Picture 15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44" name="Picture 15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45" name="Picture 15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46" name="Picture 15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47" name="Picture 15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48" name="Picture 15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49" name="Picture 15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50" name="Picture 1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51" name="Picture 1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52" name="Picture 15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53" name="Picture 15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54" name="Picture 15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55" name="Picture 15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56" name="Picture 15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57" name="Picture 15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58" name="Picture 15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59" name="Picture 1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60" name="Picture 1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61" name="Picture 15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62" name="Picture 1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63" name="Picture 15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64" name="Picture 15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65" name="Picture 15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66" name="Picture 15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67" name="Picture 1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68" name="Picture 1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69" name="Picture 15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70" name="Picture 15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71" name="Picture 15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72" name="Picture 15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73" name="Picture 16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74" name="Picture 16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75" name="Picture 16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76" name="Picture 1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77" name="Picture 1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78" name="Picture 16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79" name="Picture 16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80" name="Picture 16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81" name="Picture 16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82" name="Picture 16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83" name="Picture 16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84" name="Picture 16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85" name="Picture 16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86" name="Picture 16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87" name="Picture 16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88" name="Picture 1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89" name="Picture 16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90" name="Picture 1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91" name="Picture 16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92" name="Picture 16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93" name="Picture 16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994" name="Picture 16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995" name="Picture 16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996" name="Picture 16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997" name="Picture 1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998" name="Picture 16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999" name="Picture 1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00" name="Picture 16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01" name="Picture 16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02" name="Picture 16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03" name="Picture 16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04" name="Picture 16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05" name="Picture 16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06" name="Picture 16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07" name="Picture 16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08" name="Picture 1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09" name="Picture 1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10" name="Picture 1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11" name="Picture 16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12" name="Picture 16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13" name="Picture 16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14" name="Picture 16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15" name="Picture 16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16" name="Picture 16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17" name="Picture 16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18" name="Picture 1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19" name="Picture 1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20" name="Picture 16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21" name="Picture 16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22" name="Picture 16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23" name="Picture 16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24" name="Picture 16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25" name="Picture 16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26" name="Picture 16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27" name="Picture 1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28" name="Picture 1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29" name="Picture 1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30" name="Picture 16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31" name="Picture 16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32" name="Picture 16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33" name="Picture 16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34" name="Picture 16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35" name="Picture 16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36" name="Picture 16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37" name="Picture 1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38" name="Picture 1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39" name="Picture 16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40" name="Picture 16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41" name="Picture 17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42" name="Picture 17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43" name="Picture 17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44" name="Picture 17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45" name="Picture 17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46" name="Picture 1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47" name="Picture 1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48" name="Picture 1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49" name="Picture 17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50" name="Picture 17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51" name="Picture 17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52" name="Picture 17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53" name="Picture 17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54" name="Picture 17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55" name="Picture 17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56" name="Picture 1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57" name="Picture 1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58" name="Picture 17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59" name="Picture 17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60" name="Picture 17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61" name="Picture 17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62" name="Picture 17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63" name="Picture 17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64" name="Picture 1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65" name="Picture 17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66" name="Picture 17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67" name="Picture 17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68" name="Picture 17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69" name="Picture 17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70" name="Picture 17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71" name="Picture 17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72" name="Picture 17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73" name="Picture 17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74" name="Picture 1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75" name="Picture 17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76" name="Picture 1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77" name="Picture 17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78" name="Picture 17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79" name="Picture 17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80" name="Picture 17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81" name="Picture 17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82" name="Picture 17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83" name="Picture 1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84" name="Picture 17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85" name="Picture 17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86" name="Picture 17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87" name="Picture 17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88" name="Picture 17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89" name="Picture 17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90" name="Picture 18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091" name="Picture 18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092" name="Picture 1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093" name="Picture 1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094" name="Picture 18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95" name="Picture 18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96" name="Picture 18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097" name="Picture 18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98" name="Picture 18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099" name="Picture 18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00" name="Picture 1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01" name="Picture 18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02" name="Picture 18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03" name="Picture 18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04" name="Picture 18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05" name="Picture 1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06" name="Picture 1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07" name="Picture 18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08" name="Picture 18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09" name="Picture 18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10" name="Picture 18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11" name="Picture 18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12" name="Picture 18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13" name="Picture 18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14" name="Picture 1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15" name="Picture 18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16" name="Picture 18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17" name="Picture 18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18" name="Picture 18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19" name="Picture 1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20" name="Picture 18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21" name="Picture 1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22" name="Picture 18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23" name="Picture 18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24" name="Picture 18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25" name="Picture 18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26" name="Picture 18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27" name="Picture 18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28" name="Picture 18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29" name="Picture 18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30" name="Picture 1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31" name="Picture 18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32" name="Picture 18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33" name="Picture 18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34" name="Picture 18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35" name="Picture 18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36" name="Picture 18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37" name="Picture 18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38" name="Picture 1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39" name="Picture 18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40" name="Picture 1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41" name="Picture 18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42" name="Picture 18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43" name="Picture 1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44" name="Picture 1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45" name="Picture 18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46" name="Picture 18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47" name="Picture 18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48" name="Picture 18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49" name="Picture 1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50" name="Picture 18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51" name="Picture 18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52" name="Picture 1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53" name="Picture 18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54" name="Picture 18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55" name="Picture 18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56" name="Picture 18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57" name="Picture 1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58" name="Picture 1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59" name="Picture 19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60" name="Picture 19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61" name="Picture 1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62" name="Picture 19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63" name="Picture 19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64" name="Picture 19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65" name="Picture 19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66" name="Picture 19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67" name="Picture 19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68" name="Picture 19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69" name="Picture 19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70" name="Picture 1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71" name="Picture 19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72" name="Picture 1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73" name="Picture 1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74" name="Picture 19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75" name="Picture 19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76" name="Picture 19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77" name="Picture 19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78" name="Picture 1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79" name="Picture 19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80" name="Picture 1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81" name="Picture 19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82" name="Picture 19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83" name="Picture 19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84" name="Picture 19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85" name="Picture 19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86" name="Picture 19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87" name="Picture 19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188" name="Picture 19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189" name="Picture 19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90" name="Picture 19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91" name="Picture 19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92" name="Picture 19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93" name="Picture 19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194" name="Picture 19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95" name="Picture 19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96" name="Picture 19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197" name="Picture 19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198" name="Picture 1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199" name="Picture 19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00" name="Picture 19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01" name="Picture 19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02" name="Picture 19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03" name="Picture 19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04" name="Picture 19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05" name="Picture 19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06" name="Picture 19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07" name="Picture 19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08" name="Picture 19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09" name="Picture 19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10" name="Picture 19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11" name="Picture 19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12" name="Picture 19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13" name="Picture 19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14" name="Picture 19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15" name="Picture 19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16" name="Picture 19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17" name="Picture 19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18" name="Picture 19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19" name="Picture 19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20" name="Picture 19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21" name="Picture 19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22" name="Picture 19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23" name="Picture 19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24" name="Picture 20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25" name="Picture 20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26" name="Picture 20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27" name="Picture 20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28" name="Picture 20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29" name="Picture 20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30" name="Picture 20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31" name="Picture 20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32" name="Picture 20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33" name="Picture 20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34" name="Picture 20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35" name="Picture 20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36" name="Picture 20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37" name="Picture 20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38" name="Picture 20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39" name="Picture 20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40" name="Picture 20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41" name="Picture 20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42" name="Picture 20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43" name="Picture 20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44" name="Picture 20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45" name="Picture 20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46" name="Picture 20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47" name="Picture 20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48" name="Picture 20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49" name="Picture 20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50" name="Picture 20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51" name="Picture 20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52" name="Picture 20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53" name="Picture 20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54" name="Picture 20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55" name="Picture 20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56" name="Picture 20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57" name="Picture 20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58" name="Picture 20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59" name="Picture 20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60" name="Picture 20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61" name="Picture 20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62" name="Picture 20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63" name="Picture 20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64" name="Picture 20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65" name="Picture 20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66" name="Picture 20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67" name="Picture 20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68" name="Picture 20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69" name="Picture 20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70" name="Picture 20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71" name="Picture 20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72" name="Picture 20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73" name="Picture 20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74" name="Picture 20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75" name="Picture 20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76" name="Picture 20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77" name="Picture 20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78" name="Picture 20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79" name="Picture 20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80" name="Picture 20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81" name="Picture 20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82" name="Picture 20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83" name="Picture 20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84" name="Picture 20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85" name="Picture 20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86" name="Picture 20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87" name="Picture 20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88" name="Picture 20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89" name="Picture 20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290" name="Picture 20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91" name="Picture 2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92" name="Picture 21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293" name="Picture 21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94" name="Picture 21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95" name="Picture 21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296" name="Picture 21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297" name="Picture 2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298" name="Picture 21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299" name="Picture 21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00" name="Picture 21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01" name="Picture 21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02" name="Picture 21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03" name="Picture 21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04" name="Picture 21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05" name="Picture 21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06" name="Picture 2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07" name="Picture 21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08" name="Picture 2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09" name="Picture 21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10" name="Picture 21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11" name="Picture 2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12" name="Picture 21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13" name="Picture 21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14" name="Picture 21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15" name="Picture 21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16" name="Picture 2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17" name="Picture 2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18" name="Picture 21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19" name="Picture 21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20" name="Picture 2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21" name="Picture 21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22" name="Picture 21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23" name="Picture 21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24" name="Picture 21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25" name="Picture 2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26" name="Picture 21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27" name="Picture 2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28" name="Picture 2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29" name="Picture 21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30" name="Picture 21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31" name="Picture 21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32" name="Picture 21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33" name="Picture 21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34" name="Picture 21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35" name="Picture 21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36" name="Picture 21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37" name="Picture 21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38" name="Picture 21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39" name="Picture 21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40" name="Picture 21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41" name="Picture 21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42" name="Picture 21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43" name="Picture 21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44" name="Picture 21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45" name="Picture 21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46" name="Picture 21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47" name="Picture 21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48" name="Picture 21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49" name="Picture 21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50" name="Picture 21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51" name="Picture 21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52" name="Picture 21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53" name="Picture 21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54" name="Picture 21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55" name="Picture 21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56" name="Picture 2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57" name="Picture 2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58" name="Picture 22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59" name="Picture 22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60" name="Picture 22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61" name="Picture 22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62" name="Picture 22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63" name="Picture 22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64" name="Picture 22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65" name="Picture 2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66" name="Picture 22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67" name="Picture 2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68" name="Picture 2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69" name="Picture 22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70" name="Picture 22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71" name="Picture 22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72" name="Picture 22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73" name="Picture 22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74" name="Picture 22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75" name="Picture 22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76" name="Picture 22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77" name="Picture 2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78" name="Picture 22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79" name="Picture 22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80" name="Picture 22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81" name="Picture 22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82" name="Picture 22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83" name="Picture 22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84" name="Picture 22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85" name="Picture 22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86" name="Picture 2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87" name="Picture 2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88" name="Picture 22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89" name="Picture 22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90" name="Picture 22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91" name="Picture 22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392" name="Picture 22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393" name="Picture 22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394" name="Picture 2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395" name="Picture 2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96" name="Picture 2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397" name="Picture 22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98" name="Picture 22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399" name="Picture 22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00" name="Picture 22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01" name="Picture 22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02" name="Picture 22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03" name="Picture 2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04" name="Picture 22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05" name="Picture 2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06" name="Picture 2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07" name="Picture 2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08" name="Picture 22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09" name="Picture 22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10" name="Picture 22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11" name="Picture 22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12" name="Picture 22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13" name="Picture 22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14" name="Picture 22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15" name="Picture 2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16" name="Picture 23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17" name="Picture 23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18" name="Picture 23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19" name="Picture 23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20" name="Picture 23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21" name="Picture 23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22" name="Picture 23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23" name="Picture 23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24" name="Picture 2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25" name="Picture 2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26" name="Picture 23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27" name="Picture 23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28" name="Picture 23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29" name="Picture 23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30" name="Picture 23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31" name="Picture 23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32" name="Picture 23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33" name="Picture 23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34" name="Picture 2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35" name="Picture 23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36" name="Picture 23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37" name="Picture 23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38" name="Picture 23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39" name="Picture 23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40" name="Picture 23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41" name="Picture 23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42" name="Picture 23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43" name="Picture 23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44" name="Picture 2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45" name="Picture 2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46" name="Picture 2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47" name="Picture 23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48" name="Picture 23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49" name="Picture 23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50" name="Picture 23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51" name="Picture 23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52" name="Picture 23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53" name="Picture 2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54" name="Picture 2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55" name="Picture 2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56" name="Picture 24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57" name="Picture 2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58" name="Picture 24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59" name="Picture 24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60" name="Picture 24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61" name="Picture 24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62" name="Picture 24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63" name="Picture 2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64" name="Picture 2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65" name="Picture 24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66" name="Picture 24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67" name="Picture 2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68" name="Picture 24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69" name="Picture 24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70" name="Picture 24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71" name="Picture 24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72" name="Picture 2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73" name="Picture 2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74" name="Picture 24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75" name="Picture 24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76" name="Picture 2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77" name="Picture 24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78" name="Picture 24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79" name="Picture 24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80" name="Picture 24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81" name="Picture 2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82" name="Picture 24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83" name="Picture 24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84" name="Picture 2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85" name="Picture 24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86" name="Picture 24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87" name="Picture 24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88" name="Picture 24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89" name="Picture 24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90" name="Picture 24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91" name="Picture 24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492" name="Picture 24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93" name="Picture 24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94" name="Picture 24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495" name="Picture 24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496" name="Picture 24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497" name="Picture 24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498" name="Picture 24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499" name="Picture 24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00" name="Picture 24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01" name="Picture 24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02" name="Picture 24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03" name="Picture 24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04" name="Picture 25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05" name="Picture 25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06" name="Picture 25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07" name="Picture 25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08" name="Picture 25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09" name="Picture 25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10" name="Picture 25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11" name="Picture 25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12" name="Picture 25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13" name="Picture 25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14" name="Picture 2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15" name="Picture 25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16" name="Picture 25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17" name="Picture 25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18" name="Picture 25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19" name="Picture 25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20" name="Picture 25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21" name="Picture 25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22" name="Picture 2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23" name="Picture 2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24" name="Picture 25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25" name="Picture 25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26" name="Picture 2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27" name="Picture 25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28" name="Picture 25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29" name="Picture 25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30" name="Picture 25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31" name="Picture 2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32" name="Picture 2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33" name="Picture 25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34" name="Picture 25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35" name="Picture 2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36" name="Picture 25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37" name="Picture 25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38" name="Picture 25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39" name="Picture 25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40" name="Picture 2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41" name="Picture 25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42" name="Picture 25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43" name="Picture 25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44" name="Picture 25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45" name="Picture 25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46" name="Picture 25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47" name="Picture 2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48" name="Picture 2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49" name="Picture 25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50" name="Picture 25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51" name="Picture 25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52" name="Picture 25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53" name="Picture 25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54" name="Picture 25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55" name="Picture 25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56" name="Picture 2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57" name="Picture 2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58" name="Picture 25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59" name="Picture 25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60" name="Picture 2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61" name="Picture 25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62" name="Picture 25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63" name="Picture 2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64" name="Picture 2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65" name="Picture 25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66" name="Picture 25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67" name="Picture 25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68" name="Picture 25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69" name="Picture 25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70" name="Picture 25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71" name="Picture 26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72" name="Picture 2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73" name="Picture 2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74" name="Picture 26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75" name="Picture 26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76" name="Picture 26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77" name="Picture 26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78" name="Picture 26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79" name="Picture 26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80" name="Picture 26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81" name="Picture 26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82" name="Picture 26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83" name="Picture 2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84" name="Picture 26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85" name="Picture 26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86" name="Picture 26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87" name="Picture 26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88" name="Picture 26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89" name="Picture 2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90" name="Picture 26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91" name="Picture 26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592" name="Picture 2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93" name="Picture 26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94" name="Picture 26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595" name="Picture 26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596" name="Picture 26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597" name="Picture 26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598" name="Picture 2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599" name="Picture 26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00" name="Picture 26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01" name="Picture 26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02" name="Picture 2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03" name="Picture 26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04" name="Picture 26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05" name="Picture 26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06" name="Picture 26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07" name="Picture 2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08" name="Picture 2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09" name="Picture 26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10" name="Picture 26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11" name="Picture 26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12" name="Picture 26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13" name="Picture 26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14" name="Picture 26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15" name="Picture 26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16" name="Picture 2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17" name="Picture 26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18" name="Picture 2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19" name="Picture 26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20" name="Picture 26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21" name="Picture 2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22" name="Picture 26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23" name="Picture 26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24" name="Picture 26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25" name="Picture 26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26" name="Picture 2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27" name="Picture 2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28" name="Picture 26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29" name="Picture 26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30" name="Picture 26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31" name="Picture 26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32" name="Picture 26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33" name="Picture 26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34" name="Picture 26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35" name="Picture 2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36" name="Picture 26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37" name="Picture 2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38" name="Picture 26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39" name="Picture 27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40" name="Picture 2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41" name="Picture 27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42" name="Picture 27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43" name="Picture 27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44" name="Picture 27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45" name="Picture 27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46" name="Picture 27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47" name="Picture 27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48" name="Picture 27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49" name="Picture 27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50" name="Picture 27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51" name="Picture 27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52" name="Picture 27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53" name="Picture 27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54" name="Picture 27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55" name="Picture 27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56" name="Picture 27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57" name="Picture 27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58" name="Picture 27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59" name="Picture 27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60" name="Picture 27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61" name="Picture 27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62" name="Picture 27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63" name="Picture 27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64" name="Picture 2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65" name="Picture 2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66" name="Picture 27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67" name="Picture 27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68" name="Picture 27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69" name="Picture 27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70" name="Picture 27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71" name="Picture 27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72" name="Picture 27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73" name="Picture 2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74" name="Picture 2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75" name="Picture 27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76" name="Picture 27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77" name="Picture 27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78" name="Picture 2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79" name="Picture 27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80" name="Picture 27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81" name="Picture 27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82" name="Picture 27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83" name="Picture 27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84" name="Picture 27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85" name="Picture 27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86" name="Picture 27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87" name="Picture 27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88" name="Picture 2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89" name="Picture 27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90" name="Picture 27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91" name="Picture 27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692" name="Picture 27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693" name="Picture 27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694" name="Picture 2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695" name="Picture 27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96" name="Picture 27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97" name="Picture 2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698" name="Picture 27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699" name="Picture 27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00" name="Picture 27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01" name="Picture 27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02" name="Picture 27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03" name="Picture 27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04" name="Picture 27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05" name="Picture 27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06" name="Picture 2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07" name="Picture 2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08" name="Picture 28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09" name="Picture 28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10" name="Picture 28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11" name="Picture 28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12" name="Picture 28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13" name="Picture 28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14" name="Picture 28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15" name="Picture 2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16" name="Picture 28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17" name="Picture 28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18" name="Picture 28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19" name="Picture 28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20" name="Picture 28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21" name="Picture 28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22" name="Picture 28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23" name="Picture 2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24" name="Picture 2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25" name="Picture 28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26" name="Picture 28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27" name="Picture 28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28" name="Picture 28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29" name="Picture 28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30" name="Picture 28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31" name="Picture 28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32" name="Picture 2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33" name="Picture 28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34" name="Picture 2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35" name="Picture 2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36" name="Picture 28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37" name="Picture 28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38" name="Picture 28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39" name="Picture 28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40" name="Picture 28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41" name="Picture 28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42" name="Picture 28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43" name="Picture 28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44" name="Picture 2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45" name="Picture 28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46" name="Picture 28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47" name="Picture 28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48" name="Picture 28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49" name="Picture 28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50" name="Picture 28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51" name="Picture 28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52" name="Picture 28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53" name="Picture 2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54" name="Picture 2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55" name="Picture 28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56" name="Picture 28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57" name="Picture 28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58" name="Picture 28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59" name="Picture 28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60" name="Picture 28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61" name="Picture 2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62" name="Picture 2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63" name="Picture 2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64" name="Picture 28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65" name="Picture 28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66" name="Picture 28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67" name="Picture 28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68" name="Picture 28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69" name="Picture 28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70" name="Picture 2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71" name="Picture 28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72" name="Picture 2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73" name="Picture 2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74" name="Picture 2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75" name="Picture 29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76" name="Picture 29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77" name="Picture 29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78" name="Picture 29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79" name="Picture 29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80" name="Picture 29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81" name="Picture 29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82" name="Picture 29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83" name="Picture 2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84" name="Picture 29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85" name="Picture 29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86" name="Picture 29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87" name="Picture 29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88" name="Picture 29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89" name="Picture 29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790" name="Picture 2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791" name="Picture 2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92" name="Picture 2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93" name="Picture 2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794" name="Picture 29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95" name="Picture 29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96" name="Picture 29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797" name="Picture 29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798" name="Picture 29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799" name="Picture 29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00" name="Picture 29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01" name="Picture 29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xdr:row>
      <xdr:rowOff>0</xdr:rowOff>
    </xdr:from>
    <xdr:ext cx="19050" cy="9525"/>
    <xdr:pic>
      <xdr:nvPicPr>
        <xdr:cNvPr id="1802" name="Picture 2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14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03" name="Picture 1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04" name="Picture 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05" name="Picture 1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06" name="Picture 1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07" name="Picture 1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08" name="Picture 1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09" name="Picture 1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10" name="Picture 1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11" name="Picture 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12" name="Picture 1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13" name="Picture 1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14" name="Picture 1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15" name="Picture 1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16" name="Picture 1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17" name="Picture 1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18" name="Picture 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19" name="Picture 1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20" name="Picture 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21" name="Picture 1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22" name="Picture 1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23" name="Picture 1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24" name="Picture 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25" name="Picture 1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26" name="Picture 1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27" name="Picture 1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28" name="Picture 1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29" name="Picture 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30" name="Picture 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31" name="Picture 1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32" name="Picture 1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33" name="Picture 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34" name="Picture 1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35" name="Picture 1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36" name="Picture 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37" name="Picture 1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38" name="Picture 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39" name="Picture 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40" name="Picture 1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41" name="Picture 1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42" name="Picture 1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43" name="Picture 1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44" name="Picture 1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45" name="Picture 1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46" name="Picture 1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47" name="Picture 1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48" name="Picture 1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49" name="Picture 1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50" name="Picture 1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51" name="Picture 1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52" name="Picture 1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53" name="Picture 1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54" name="Picture 1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55" name="Picture 1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56" name="Picture 1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57" name="Picture 1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58" name="Picture 1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59" name="Picture 1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60" name="Picture 1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61" name="Picture 1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62" name="Picture 1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63" name="Picture 1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64" name="Picture 1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65" name="Picture 1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66" name="Picture 1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67" name="Picture 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68" name="Picture 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69" name="Picture 1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70" name="Picture 1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71" name="Picture 1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72" name="Picture 2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73" name="Picture 2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74" name="Picture 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75" name="Picture 2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76" name="Picture 2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77" name="Picture 2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78" name="Picture 2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79" name="Picture 2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80" name="Picture 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81" name="Picture 2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82" name="Picture 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83" name="Picture 2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84" name="Picture 2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85" name="Picture 2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86" name="Picture 2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87" name="Picture 2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88" name="Picture 2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889" name="Picture 2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890" name="Picture 2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891" name="Picture 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92" name="Picture 2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93" name="Picture 2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94" name="Picture 2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895" name="Picture 2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96" name="Picture 2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97" name="Picture 2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898" name="Picture 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899" name="Picture 2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00" name="Picture 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01" name="Picture 2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02" name="Picture 2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03" name="Picture 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04" name="Picture 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05" name="Picture 2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06" name="Picture 2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07" name="Picture 2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08" name="Picture 2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09" name="Picture 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10" name="Picture 2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11" name="Picture 2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12" name="Picture 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13" name="Picture 2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14" name="Picture 2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15" name="Picture 2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16" name="Picture 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17" name="Picture 2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18" name="Picture 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19" name="Picture 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20" name="Picture 2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21" name="Picture 2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22" name="Picture 2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23" name="Picture 2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24" name="Picture 2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25" name="Picture 2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26" name="Picture 2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27" name="Picture 2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28" name="Picture 2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29" name="Picture 2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30" name="Picture 2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31" name="Picture 2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32" name="Picture 2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33" name="Picture 2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34" name="Picture 2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35" name="Picture 2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36" name="Picture 2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37" name="Picture 3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38" name="Picture 3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39" name="Picture 3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40" name="Picture 3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41" name="Picture 3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42" name="Picture 3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43" name="Picture 3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44" name="Picture 3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45" name="Picture 3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46" name="Picture 3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47" name="Picture 3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48" name="Picture 3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49" name="Picture 3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50" name="Picture 3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51" name="Picture 3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52" name="Picture 3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53" name="Picture 3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54" name="Picture 3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55" name="Picture 3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56" name="Picture 3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57" name="Picture 3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58" name="Picture 3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59" name="Picture 3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60" name="Picture 3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61" name="Picture 3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62" name="Picture 3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63" name="Picture 3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64" name="Picture 3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65" name="Picture 3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66" name="Picture 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67" name="Picture 3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68" name="Picture 3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69" name="Picture 3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70" name="Picture 3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71" name="Picture 3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72" name="Picture 3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73" name="Picture 3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74" name="Picture 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75" name="Picture 3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76" name="Picture 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77" name="Picture 3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78" name="Picture 3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79" name="Picture 3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80" name="Picture 3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81" name="Picture 3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82" name="Picture 3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83" name="Picture 3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84" name="Picture 3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85" name="Picture 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86" name="Picture 3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87" name="Picture 3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88" name="Picture 3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89" name="Picture 3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90" name="Picture 3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91" name="Picture 3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1992" name="Picture 3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93" name="Picture 3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94" name="Picture 3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1995" name="Picture 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1996" name="Picture 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1997" name="Picture 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1998" name="Picture 3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1999" name="Picture 3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00" name="Picture 3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01" name="Picture 3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02" name="Picture 3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03" name="Picture 3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04" name="Picture 3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05" name="Picture 3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06" name="Picture 4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07" name="Picture 4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08" name="Picture 4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09" name="Picture 4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10" name="Picture 4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11" name="Picture 4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12" name="Picture 4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13" name="Picture 4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14" name="Picture 4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15" name="Picture 4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16" name="Picture 4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17" name="Picture 4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18" name="Picture 4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19" name="Picture 4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20" name="Picture 4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21" name="Picture 4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22" name="Picture 4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23" name="Picture 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24" name="Picture 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25" name="Picture 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26" name="Picture 4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27" name="Picture 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28" name="Picture 4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29" name="Picture 4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30" name="Picture 4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31" name="Picture 4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32" name="Picture 4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33" name="Picture 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34" name="Picture 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35" name="Picture 4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36" name="Picture 4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37" name="Picture 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38" name="Picture 4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39" name="Picture 4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40" name="Picture 4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41" name="Picture 4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42" name="Picture 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43" name="Picture 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44" name="Picture 4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45" name="Picture 4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46" name="Picture 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47" name="Picture 4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48" name="Picture 4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49" name="Picture 4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50" name="Picture 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51" name="Picture 4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52" name="Picture 4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53" name="Picture 4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54" name="Picture 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55" name="Picture 4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56" name="Picture 4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57" name="Picture 4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58" name="Picture 4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59" name="Picture 4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60" name="Picture 4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61" name="Picture 4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62" name="Picture 4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63" name="Picture 4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64" name="Picture 4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65" name="Picture 4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66" name="Picture 4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67" name="Picture 4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68" name="Picture 4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69" name="Picture 4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70" name="Picture 4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71" name="Picture 4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72" name="Picture 4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73" name="Picture 4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74" name="Picture 5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75" name="Picture 5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76" name="Picture 5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77" name="Picture 5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78" name="Picture 5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79" name="Picture 5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80" name="Picture 5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81" name="Picture 5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82" name="Picture 5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83" name="Picture 5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84" name="Picture 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85" name="Picture 5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86" name="Picture 5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87" name="Picture 5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88" name="Picture 5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89" name="Picture 5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90" name="Picture 5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91" name="Picture 5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92" name="Picture 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093" name="Picture 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094" name="Picture 5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095" name="Picture 5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096" name="Picture 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97" name="Picture 5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098" name="Picture 5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099" name="Picture 5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00" name="Picture 5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01" name="Picture 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02" name="Picture 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03" name="Picture 5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04" name="Picture 5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05" name="Picture 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06" name="Picture 5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07" name="Picture 5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08" name="Picture 5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09" name="Picture 5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10" name="Picture 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11" name="Picture 5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12" name="Picture 5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13" name="Picture 5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14" name="Picture 5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15" name="Picture 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16" name="Picture 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17" name="Picture 5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18" name="Picture 5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19" name="Picture 5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20" name="Picture 5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21" name="Picture 5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22" name="Picture 5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23" name="Picture 5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24" name="Picture 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25" name="Picture 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26" name="Picture 5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27" name="Picture 5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28" name="Picture 5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29" name="Picture 5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30" name="Picture 5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31" name="Picture 5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32" name="Picture 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33" name="Picture 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34" name="Picture 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35" name="Picture 5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36" name="Picture 5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37" name="Picture 5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38" name="Picture 5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39" name="Picture 5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40" name="Picture 5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41" name="Picture 5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42" name="Picture 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43" name="Picture 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44" name="Picture 6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45" name="Picture 6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46" name="Picture 6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47" name="Picture 6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48" name="Picture 6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49" name="Picture 6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50" name="Picture 6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51" name="Picture 6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52" name="Picture 6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53" name="Picture 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54" name="Picture 6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55" name="Picture 6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56" name="Picture 6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57" name="Picture 6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58" name="Picture 6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59" name="Picture 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60" name="Picture 6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61" name="Picture 6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62" name="Picture 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63" name="Picture 6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64" name="Picture 6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65" name="Picture 6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66" name="Picture 6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67" name="Picture 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68" name="Picture 6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69" name="Picture 6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70" name="Picture 6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71" name="Picture 6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72" name="Picture 6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73" name="Picture 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74" name="Picture 6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75" name="Picture 6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76" name="Picture 6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77" name="Picture 6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78" name="Picture 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79" name="Picture 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80" name="Picture 6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81" name="Picture 6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82" name="Picture 6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83" name="Picture 6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84" name="Picture 6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85" name="Picture 6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86" name="Picture 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87" name="Picture 6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88" name="Picture 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89" name="Picture 6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90" name="Picture 6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91" name="Picture 6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192" name="Picture 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93" name="Picture 6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94" name="Picture 6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195" name="Picture 6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196" name="Picture 6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197" name="Picture 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198" name="Picture 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199" name="Picture 6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00" name="Picture 6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01" name="Picture 6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02" name="Picture 6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03" name="Picture 6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04" name="Picture 6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05" name="Picture 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06" name="Picture 6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07" name="Picture 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08" name="Picture 6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09" name="Picture 6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10" name="Picture 7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11" name="Picture 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12" name="Picture 7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13" name="Picture 7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14" name="Picture 7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15" name="Picture 7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16" name="Picture 7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17" name="Picture 7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18" name="Picture 7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19" name="Picture 7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20" name="Picture 7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21" name="Picture 7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22" name="Picture 7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23" name="Picture 7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24" name="Picture 7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25" name="Picture 7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26" name="Picture 7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27" name="Picture 7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28" name="Picture 7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29" name="Picture 7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30" name="Picture 7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31" name="Picture 7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32" name="Picture 7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33" name="Picture 7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34" name="Picture 7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35" name="Picture 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36" name="Picture 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37" name="Picture 7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38" name="Picture 7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39" name="Picture 7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40" name="Picture 7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41" name="Picture 7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42" name="Picture 7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43" name="Picture 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44" name="Picture 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45" name="Picture 7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46" name="Picture 7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47" name="Picture 7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48" name="Picture 7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49" name="Picture 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50" name="Picture 7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51" name="Picture 7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52" name="Picture 7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53" name="Picture 7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54" name="Picture 7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55" name="Picture 7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56" name="Picture 7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57" name="Picture 7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58" name="Picture 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59" name="Picture 7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60" name="Picture 7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61" name="Picture 7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62" name="Picture 7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63" name="Picture 7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64" name="Picture 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65" name="Picture 7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66" name="Picture 7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67" name="Picture 7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68" name="Picture 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69" name="Picture 7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70" name="Picture 7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71" name="Picture 7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72" name="Picture 7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73" name="Picture 7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74" name="Picture 7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75" name="Picture 7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76" name="Picture 8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77" name="Picture 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78" name="Picture 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79" name="Picture 8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80" name="Picture 8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81" name="Picture 8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82" name="Picture 8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83" name="Picture 8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84" name="Picture 8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85" name="Picture 8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86" name="Picture 8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87" name="Picture 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88" name="Picture 8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89" name="Picture 8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90" name="Picture 8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91" name="Picture 8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292" name="Picture 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293" name="Picture 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294" name="Picture 8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295" name="Picture 8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296" name="Picture 8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97" name="Picture 8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98" name="Picture 8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299" name="Picture 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00" name="Picture 8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01" name="Picture 8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02" name="Picture 8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03" name="Picture 8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04" name="Picture 8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05" name="Picture 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06" name="Picture 8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07" name="Picture 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08" name="Picture 8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09" name="Picture 8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10" name="Picture 8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11" name="Picture 8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12" name="Picture 8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13" name="Picture 8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14" name="Picture 8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15" name="Picture 8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16" name="Picture 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17" name="Picture 8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18" name="Picture 8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19" name="Picture 8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20" name="Picture 8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21" name="Picture 8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22" name="Picture 8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23" name="Picture 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24" name="Picture 8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25" name="Picture 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26" name="Picture 8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27" name="Picture 8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28" name="Picture 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29" name="Picture 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30" name="Picture 8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31" name="Picture 8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32" name="Picture 8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33" name="Picture 8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34" name="Picture 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35" name="Picture 8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36" name="Picture 8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37" name="Picture 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38" name="Picture 8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39" name="Picture 8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40" name="Picture 8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41" name="Picture 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42" name="Picture 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43" name="Picture 9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44" name="Picture 9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45" name="Picture 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46" name="Picture 9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47" name="Picture 9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48" name="Picture 9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49" name="Picture 9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50" name="Picture 9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51" name="Picture 9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52" name="Picture 9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53" name="Picture 9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54" name="Picture 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55" name="Picture 9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56" name="Picture 9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57" name="Picture 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58" name="Picture 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59" name="Picture 9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60" name="Picture 9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61" name="Picture 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62" name="Picture 9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63" name="Picture 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64" name="Picture 9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65" name="Picture 9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66" name="Picture 9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67" name="Picture 9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68" name="Picture 9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69" name="Picture 9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70" name="Picture 9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71" name="Picture 9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72" name="Picture 9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73" name="Picture 9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74" name="Picture 9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75" name="Picture 9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76" name="Picture 9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77" name="Picture 9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78" name="Picture 9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79" name="Picture 9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80" name="Picture 9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81" name="Picture 9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82" name="Picture 9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83" name="Picture 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84" name="Picture 9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85" name="Picture 9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86" name="Picture 9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87" name="Picture 9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88" name="Picture 9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89" name="Picture 9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90" name="Picture 9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91" name="Picture 9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392" name="Picture 9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393" name="Picture 9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394" name="Picture 9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395" name="Picture 9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96" name="Picture 9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97" name="Picture 9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398" name="Picture 9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399" name="Picture 9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00" name="Picture 9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01" name="Picture 9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02" name="Picture 9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03" name="Picture 9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04" name="Picture 9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05" name="Picture 9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06" name="Picture 9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07" name="Picture 9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08" name="Picture 9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09" name="Picture 9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10" name="Picture 10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11" name="Picture 10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12" name="Picture 10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13" name="Picture 10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14" name="Picture 10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15" name="Picture 10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16" name="Picture 10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17" name="Picture 10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18" name="Picture 10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19" name="Picture 10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20" name="Picture 10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21" name="Picture 10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22" name="Picture 10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23" name="Picture 10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24" name="Picture 10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25" name="Picture 10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26" name="Picture 10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27" name="Picture 10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28" name="Picture 10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29" name="Picture 10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30" name="Picture 10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31" name="Picture 10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32" name="Picture 10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33" name="Picture 10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34" name="Picture 10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35" name="Picture 10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36" name="Picture 10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37" name="Picture 10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38" name="Picture 10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39" name="Picture 10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40" name="Picture 10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41" name="Picture 10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42" name="Picture 10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43" name="Picture 10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44" name="Picture 10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45" name="Picture 10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46" name="Picture 10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47" name="Picture 10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48" name="Picture 10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49" name="Picture 10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50" name="Picture 10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51" name="Picture 10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52" name="Picture 10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53" name="Picture 10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54" name="Picture 10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55" name="Picture 10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56" name="Picture 10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57" name="Picture 10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58" name="Picture 10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59" name="Picture 10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60" name="Picture 10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61" name="Picture 10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62" name="Picture 10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63" name="Picture 10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64" name="Picture 10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65" name="Picture 10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66" name="Picture 10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67" name="Picture 10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68" name="Picture 10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69" name="Picture 10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70" name="Picture 10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71" name="Picture 10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72" name="Picture 10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73" name="Picture 10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74" name="Picture 10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75" name="Picture 10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76" name="Picture 10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77" name="Picture 10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78" name="Picture 11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79" name="Picture 1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80" name="Picture 11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81" name="Picture 11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82" name="Picture 1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83" name="Picture 11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84" name="Picture 11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85" name="Picture 11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86" name="Picture 11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87" name="Picture 11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88" name="Picture 11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89" name="Picture 11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490" name="Picture 11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91" name="Picture 1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92" name="Picture 1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493" name="Picture 11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94" name="Picture 11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95" name="Picture 11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496" name="Picture 11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497" name="Picture 11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498" name="Picture 11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499" name="Picture 11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00" name="Picture 1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01" name="Picture 1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02" name="Picture 1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03" name="Picture 11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04" name="Picture 11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05" name="Picture 11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06" name="Picture 11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07" name="Picture 11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08" name="Picture 11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09" name="Picture 1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10" name="Picture 1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11" name="Picture 1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12" name="Picture 1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13" name="Picture 11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14" name="Picture 11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15" name="Picture 11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16" name="Picture 11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17" name="Picture 11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18" name="Picture 11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19" name="Picture 11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20" name="Picture 1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21" name="Picture 1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22" name="Picture 11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23" name="Picture 11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24" name="Picture 11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25" name="Picture 11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26" name="Picture 12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27" name="Picture 12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28" name="Picture 12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29" name="Picture 1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30" name="Picture 12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31" name="Picture 12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32" name="Picture 12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33" name="Picture 12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34" name="Picture 1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35" name="Picture 12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36" name="Picture 1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37" name="Picture 12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38" name="Picture 12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39" name="Picture 12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40" name="Picture 12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41" name="Picture 12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42" name="Picture 12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43" name="Picture 12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44" name="Picture 12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45" name="Picture 1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46" name="Picture 12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47" name="Picture 12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48" name="Picture 12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49" name="Picture 12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50" name="Picture 12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51" name="Picture 12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52" name="Picture 12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53" name="Picture 1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54" name="Picture 12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55" name="Picture 1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56" name="Picture 12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57" name="Picture 12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58" name="Picture 1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59" name="Picture 1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60" name="Picture 12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61" name="Picture 12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62" name="Picture 12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63" name="Picture 12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64" name="Picture 1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65" name="Picture 12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66" name="Picture 12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67" name="Picture 1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68" name="Picture 12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69" name="Picture 12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70" name="Picture 12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71" name="Picture 12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72" name="Picture 1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73" name="Picture 12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74" name="Picture 1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75" name="Picture 1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76" name="Picture 12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77" name="Picture 12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78" name="Picture 12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79" name="Picture 12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80" name="Picture 12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81" name="Picture 12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82" name="Picture 12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83" name="Picture 12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84" name="Picture 12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85" name="Picture 12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86" name="Picture 12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87" name="Picture 12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88" name="Picture 12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89" name="Picture 12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90" name="Picture 12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91" name="Picture 12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592" name="Picture 12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593" name="Picture 12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594" name="Picture 13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595" name="Picture 13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96" name="Picture 13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597" name="Picture 13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98" name="Picture 13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599" name="Picture 13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00" name="Picture 13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01" name="Picture 13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02" name="Picture 13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03" name="Picture 13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04" name="Picture 13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05" name="Picture 13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06" name="Picture 13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07" name="Picture 13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08" name="Picture 13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09" name="Picture 13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10" name="Picture 13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11" name="Picture 13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12" name="Picture 13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13" name="Picture 13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14" name="Picture 13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15" name="Picture 13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16" name="Picture 13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17" name="Picture 13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18" name="Picture 13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19" name="Picture 13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20" name="Picture 13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21" name="Picture 13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22" name="Picture 13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23" name="Picture 1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24" name="Picture 13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25" name="Picture 13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26" name="Picture 13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27" name="Picture 13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28" name="Picture 13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29" name="Picture 13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30" name="Picture 13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31" name="Picture 1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32" name="Picture 13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33" name="Picture 1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34" name="Picture 13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35" name="Picture 13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36" name="Picture 13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37" name="Picture 13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38" name="Picture 13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39" name="Picture 13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40" name="Picture 13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41" name="Picture 13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42" name="Picture 1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43" name="Picture 13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44" name="Picture 13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45" name="Picture 13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46" name="Picture 13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47" name="Picture 13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48" name="Picture 13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49" name="Picture 13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50" name="Picture 1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51" name="Picture 1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52" name="Picture 1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53" name="Picture 13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54" name="Picture 13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55" name="Picture 13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56" name="Picture 13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57" name="Picture 13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58" name="Picture 13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59" name="Picture 13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60" name="Picture 13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61" name="Picture 14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62" name="Picture 14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63" name="Picture 14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64" name="Picture 14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65" name="Picture 14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66" name="Picture 14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67" name="Picture 14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68" name="Picture 14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69" name="Picture 14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70" name="Picture 14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71" name="Picture 14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72" name="Picture 14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73" name="Picture 14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74" name="Picture 14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75" name="Picture 14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76" name="Picture 14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77" name="Picture 1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78" name="Picture 1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79" name="Picture 1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80" name="Picture 14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81" name="Picture 1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82" name="Picture 14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83" name="Picture 14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84" name="Picture 14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85" name="Picture 14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86" name="Picture 1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87" name="Picture 1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88" name="Picture 14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89" name="Picture 14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90" name="Picture 1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691" name="Picture 14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692" name="Picture 14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693" name="Picture 14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694" name="Picture 14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95" name="Picture 1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696" name="Picture 1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97" name="Picture 14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98" name="Picture 14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699" name="Picture 1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00" name="Picture 14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01" name="Picture 14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02" name="Picture 14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03" name="Picture 14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04" name="Picture 1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05" name="Picture 14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06" name="Picture 1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07" name="Picture 14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08" name="Picture 14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09" name="Picture 14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10" name="Picture 14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11" name="Picture 14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12" name="Picture 14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13" name="Picture 14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14" name="Picture 14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15" name="Picture 1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16" name="Picture 15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17" name="Picture 15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18" name="Picture 15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19" name="Picture 15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20" name="Picture 15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21" name="Picture 15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22" name="Picture 15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23" name="Picture 15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24" name="Picture 15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25" name="Picture 1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26" name="Picture 1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27" name="Picture 15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28" name="Picture 15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29" name="Picture 1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30" name="Picture 15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31" name="Picture 15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32" name="Picture 15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33" name="Picture 15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34" name="Picture 1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35" name="Picture 1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36" name="Picture 15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37" name="Picture 15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38" name="Picture 1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39" name="Picture 15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40" name="Picture 15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41" name="Picture 15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42" name="Picture 15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43" name="Picture 1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44" name="Picture 15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45" name="Picture 15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46" name="Picture 15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47" name="Picture 15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48" name="Picture 15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49" name="Picture 15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50" name="Picture 15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51" name="Picture 1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52" name="Picture 1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53" name="Picture 15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54" name="Picture 15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55" name="Picture 15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56" name="Picture 15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57" name="Picture 15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58" name="Picture 15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59" name="Picture 15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60" name="Picture 1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61" name="Picture 1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62" name="Picture 15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63" name="Picture 1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64" name="Picture 15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65" name="Picture 15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66" name="Picture 15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67" name="Picture 15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68" name="Picture 1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69" name="Picture 1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70" name="Picture 15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71" name="Picture 15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72" name="Picture 15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73" name="Picture 15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74" name="Picture 16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75" name="Picture 16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76" name="Picture 16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77" name="Picture 1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78" name="Picture 1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79" name="Picture 16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80" name="Picture 16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81" name="Picture 16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82" name="Picture 16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83" name="Picture 16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84" name="Picture 16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85" name="Picture 16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86" name="Picture 16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87" name="Picture 16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88" name="Picture 16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89" name="Picture 1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90" name="Picture 16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91" name="Picture 1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792" name="Picture 16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93" name="Picture 16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94" name="Picture 16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795" name="Picture 16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796" name="Picture 16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797" name="Picture 16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798" name="Picture 1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799" name="Picture 16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00" name="Picture 1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01" name="Picture 16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02" name="Picture 16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03" name="Picture 16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04" name="Picture 16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05" name="Picture 16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06" name="Picture 16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07" name="Picture 16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08" name="Picture 16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09" name="Picture 1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10" name="Picture 1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11" name="Picture 1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12" name="Picture 16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13" name="Picture 16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14" name="Picture 16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15" name="Picture 16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16" name="Picture 16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17" name="Picture 16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18" name="Picture 16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19" name="Picture 1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20" name="Picture 1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21" name="Picture 16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22" name="Picture 16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23" name="Picture 16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24" name="Picture 16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25" name="Picture 16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26" name="Picture 16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27" name="Picture 16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28" name="Picture 1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29" name="Picture 1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30" name="Picture 1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31" name="Picture 16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32" name="Picture 16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33" name="Picture 16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34" name="Picture 16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35" name="Picture 16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36" name="Picture 16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37" name="Picture 16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38" name="Picture 1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39" name="Picture 1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40" name="Picture 16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41" name="Picture 16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42" name="Picture 17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43" name="Picture 17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44" name="Picture 17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45" name="Picture 17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46" name="Picture 17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47" name="Picture 1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48" name="Picture 1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49" name="Picture 1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50" name="Picture 17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51" name="Picture 17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52" name="Picture 17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53" name="Picture 17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54" name="Picture 17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55" name="Picture 17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56" name="Picture 17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57" name="Picture 1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58" name="Picture 1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59" name="Picture 17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60" name="Picture 17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61" name="Picture 17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62" name="Picture 17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63" name="Picture 17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64" name="Picture 17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65" name="Picture 1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66" name="Picture 17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67" name="Picture 17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68" name="Picture 17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69" name="Picture 17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70" name="Picture 17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71" name="Picture 17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72" name="Picture 17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73" name="Picture 17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74" name="Picture 17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75" name="Picture 1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76" name="Picture 17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77" name="Picture 1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78" name="Picture 17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79" name="Picture 17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80" name="Picture 17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81" name="Picture 17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82" name="Picture 17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83" name="Picture 17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84" name="Picture 1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85" name="Picture 17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86" name="Picture 17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87" name="Picture 17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88" name="Picture 17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89" name="Picture 17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90" name="Picture 17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91" name="Picture 18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892" name="Picture 18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893" name="Picture 1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894" name="Picture 1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895" name="Picture 18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96" name="Picture 18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97" name="Picture 18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898" name="Picture 18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899" name="Picture 18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00" name="Picture 18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01" name="Picture 1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02" name="Picture 18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03" name="Picture 18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04" name="Picture 18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05" name="Picture 18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06" name="Picture 1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07" name="Picture 1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08" name="Picture 18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09" name="Picture 18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10" name="Picture 18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11" name="Picture 18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12" name="Picture 18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13" name="Picture 18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14" name="Picture 18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15" name="Picture 1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16" name="Picture 18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17" name="Picture 18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18" name="Picture 18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19" name="Picture 18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20" name="Picture 1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21" name="Picture 18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22" name="Picture 1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23" name="Picture 18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24" name="Picture 18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25" name="Picture 18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26" name="Picture 18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27" name="Picture 18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28" name="Picture 18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29" name="Picture 18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30" name="Picture 18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31" name="Picture 1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32" name="Picture 18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33" name="Picture 18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34" name="Picture 18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35" name="Picture 18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36" name="Picture 18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37" name="Picture 18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38" name="Picture 18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39" name="Picture 1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40" name="Picture 18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41" name="Picture 1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42" name="Picture 18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43" name="Picture 18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44" name="Picture 1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45" name="Picture 1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46" name="Picture 18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47" name="Picture 18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48" name="Picture 18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49" name="Picture 18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50" name="Picture 1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51" name="Picture 18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52" name="Picture 18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53" name="Picture 1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54" name="Picture 18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55" name="Picture 18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56" name="Picture 18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57" name="Picture 18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58" name="Picture 1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59" name="Picture 1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60" name="Picture 19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61" name="Picture 19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62" name="Picture 1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63" name="Picture 19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64" name="Picture 19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65" name="Picture 19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66" name="Picture 19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67" name="Picture 19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68" name="Picture 19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69" name="Picture 19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70" name="Picture 19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71" name="Picture 1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72" name="Picture 19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73" name="Picture 1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74" name="Picture 1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75" name="Picture 19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76" name="Picture 19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77" name="Picture 19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78" name="Picture 19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79" name="Picture 1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80" name="Picture 19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81" name="Picture 1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82" name="Picture 19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83" name="Picture 19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84" name="Picture 19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85" name="Picture 19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86" name="Picture 19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87" name="Picture 19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2988" name="Picture 19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2989" name="Picture 19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2990" name="Picture 19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91" name="Picture 19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92" name="Picture 19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93" name="Picture 19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94" name="Picture 19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2995" name="Picture 19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96" name="Picture 19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97" name="Picture 19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2998" name="Picture 19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2999" name="Picture 1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00" name="Picture 19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01" name="Picture 19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02" name="Picture 19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03" name="Picture 19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04" name="Picture 19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05" name="Picture 19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06" name="Picture 19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07" name="Picture 19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08" name="Picture 19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09" name="Picture 19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10" name="Picture 19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11" name="Picture 19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12" name="Picture 19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13" name="Picture 19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14" name="Picture 19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15" name="Picture 19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16" name="Picture 19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17" name="Picture 19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18" name="Picture 19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19" name="Picture 19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20" name="Picture 19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21" name="Picture 19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22" name="Picture 19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23" name="Picture 19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24" name="Picture 19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25" name="Picture 20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26" name="Picture 20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27" name="Picture 20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28" name="Picture 20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29" name="Picture 20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30" name="Picture 20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31" name="Picture 20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32" name="Picture 20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33" name="Picture 20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34" name="Picture 20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35" name="Picture 20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36" name="Picture 20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37" name="Picture 20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38" name="Picture 20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39" name="Picture 20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40" name="Picture 20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41" name="Picture 20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42" name="Picture 20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43" name="Picture 20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44" name="Picture 20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45" name="Picture 20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46" name="Picture 20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47" name="Picture 20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48" name="Picture 20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49" name="Picture 20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50" name="Picture 20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51" name="Picture 20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52" name="Picture 20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53" name="Picture 20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54" name="Picture 20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55" name="Picture 20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56" name="Picture 20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57" name="Picture 20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58" name="Picture 20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59" name="Picture 20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60" name="Picture 20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61" name="Picture 20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62" name="Picture 20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63" name="Picture 20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64" name="Picture 20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65" name="Picture 20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66" name="Picture 20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67" name="Picture 20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68" name="Picture 20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69" name="Picture 20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70" name="Picture 20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71" name="Picture 20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72" name="Picture 20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73" name="Picture 20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74" name="Picture 20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75" name="Picture 20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76" name="Picture 20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77" name="Picture 20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78" name="Picture 20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79" name="Picture 20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80" name="Picture 20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81" name="Picture 20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82" name="Picture 20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83" name="Picture 20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84" name="Picture 20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85" name="Picture 20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86" name="Picture 20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87" name="Picture 20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88" name="Picture 20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89" name="Picture 20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090" name="Picture 20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091" name="Picture 20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92" name="Picture 2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93" name="Picture 21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094" name="Picture 21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95" name="Picture 21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96" name="Picture 21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097" name="Picture 21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098" name="Picture 2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099" name="Picture 21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00" name="Picture 21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01" name="Picture 21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02" name="Picture 21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03" name="Picture 21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04" name="Picture 21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05" name="Picture 21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06" name="Picture 21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07" name="Picture 2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08" name="Picture 21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09" name="Picture 2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10" name="Picture 21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11" name="Picture 21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12" name="Picture 2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13" name="Picture 21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14" name="Picture 21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15" name="Picture 21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16" name="Picture 21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17" name="Picture 2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18" name="Picture 2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19" name="Picture 21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20" name="Picture 21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21" name="Picture 2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22" name="Picture 21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23" name="Picture 21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24" name="Picture 21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25" name="Picture 21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26" name="Picture 2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27" name="Picture 21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28" name="Picture 2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29" name="Picture 2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30" name="Picture 21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31" name="Picture 21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32" name="Picture 21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33" name="Picture 21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34" name="Picture 21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35" name="Picture 21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36" name="Picture 21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37" name="Picture 21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38" name="Picture 21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39" name="Picture 21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40" name="Picture 21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41" name="Picture 21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42" name="Picture 21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43" name="Picture 21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44" name="Picture 21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45" name="Picture 21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46" name="Picture 21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47" name="Picture 21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48" name="Picture 21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49" name="Picture 21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50" name="Picture 21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51" name="Picture 21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52" name="Picture 21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53" name="Picture 21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54" name="Picture 21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55" name="Picture 21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56" name="Picture 21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57" name="Picture 2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58" name="Picture 2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59" name="Picture 22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60" name="Picture 22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61" name="Picture 22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62" name="Picture 22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63" name="Picture 22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64" name="Picture 22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65" name="Picture 22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66" name="Picture 2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67" name="Picture 22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68" name="Picture 2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69" name="Picture 2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70" name="Picture 22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71" name="Picture 22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72" name="Picture 22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73" name="Picture 22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74" name="Picture 22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75" name="Picture 22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76" name="Picture 22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77" name="Picture 22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78" name="Picture 2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79" name="Picture 22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80" name="Picture 22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81" name="Picture 22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82" name="Picture 22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83" name="Picture 22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84" name="Picture 22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85" name="Picture 22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86" name="Picture 22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87" name="Picture 2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88" name="Picture 2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89" name="Picture 22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90" name="Picture 22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91" name="Picture 22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92" name="Picture 22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193" name="Picture 22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194" name="Picture 22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195" name="Picture 2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196" name="Picture 2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97" name="Picture 2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198" name="Picture 22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199" name="Picture 22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00" name="Picture 22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01" name="Picture 22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02" name="Picture 22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03" name="Picture 22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04" name="Picture 2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05" name="Picture 22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06" name="Picture 2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07" name="Picture 2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08" name="Picture 2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09" name="Picture 22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10" name="Picture 22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11" name="Picture 22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12" name="Picture 22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13" name="Picture 22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14" name="Picture 22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15" name="Picture 22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16" name="Picture 2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17" name="Picture 23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18" name="Picture 23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19" name="Picture 23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20" name="Picture 23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21" name="Picture 23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22" name="Picture 23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23" name="Picture 23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24" name="Picture 23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25" name="Picture 2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26" name="Picture 2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27" name="Picture 23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28" name="Picture 23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29" name="Picture 23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30" name="Picture 23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31" name="Picture 23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32" name="Picture 23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33" name="Picture 23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34" name="Picture 23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35" name="Picture 2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36" name="Picture 23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37" name="Picture 23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38" name="Picture 23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39" name="Picture 23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40" name="Picture 23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41" name="Picture 23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42" name="Picture 23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43" name="Picture 23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44" name="Picture 23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45" name="Picture 2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46" name="Picture 2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47" name="Picture 2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48" name="Picture 23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49" name="Picture 23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50" name="Picture 23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51" name="Picture 23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52" name="Picture 23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53" name="Picture 23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54" name="Picture 2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55" name="Picture 2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56" name="Picture 2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57" name="Picture 24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58" name="Picture 2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59" name="Picture 24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60" name="Picture 24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61" name="Picture 24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62" name="Picture 24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63" name="Picture 24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64" name="Picture 2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65" name="Picture 2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66" name="Picture 24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67" name="Picture 24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68" name="Picture 2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69" name="Picture 24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70" name="Picture 24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71" name="Picture 24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72" name="Picture 24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73" name="Picture 2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74" name="Picture 2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75" name="Picture 24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76" name="Picture 24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77" name="Picture 2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78" name="Picture 24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79" name="Picture 24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80" name="Picture 24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81" name="Picture 24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82" name="Picture 2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83" name="Picture 24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84" name="Picture 24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85" name="Picture 2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86" name="Picture 24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87" name="Picture 24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88" name="Picture 24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89" name="Picture 24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90" name="Picture 24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291" name="Picture 24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92" name="Picture 24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293" name="Picture 24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94" name="Picture 24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95" name="Picture 24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296" name="Picture 24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297" name="Picture 24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298" name="Picture 24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299" name="Picture 24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00" name="Picture 24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01" name="Picture 24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02" name="Picture 24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03" name="Picture 24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04" name="Picture 24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05" name="Picture 25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06" name="Picture 25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07" name="Picture 25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08" name="Picture 25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09" name="Picture 25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10" name="Picture 25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11" name="Picture 25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12" name="Picture 25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13" name="Picture 25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14" name="Picture 25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15" name="Picture 2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16" name="Picture 25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17" name="Picture 25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18" name="Picture 25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19" name="Picture 25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20" name="Picture 25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21" name="Picture 25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22" name="Picture 25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23" name="Picture 2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24" name="Picture 2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25" name="Picture 25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26" name="Picture 25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27" name="Picture 2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28" name="Picture 25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29" name="Picture 25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30" name="Picture 25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31" name="Picture 25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32" name="Picture 2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33" name="Picture 2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34" name="Picture 25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35" name="Picture 25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36" name="Picture 2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37" name="Picture 25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38" name="Picture 25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39" name="Picture 25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40" name="Picture 25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41" name="Picture 2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42" name="Picture 25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43" name="Picture 25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44" name="Picture 25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45" name="Picture 25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46" name="Picture 25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47" name="Picture 25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48" name="Picture 2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49" name="Picture 2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50" name="Picture 25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51" name="Picture 25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52" name="Picture 25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53" name="Picture 25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54" name="Picture 25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55" name="Picture 25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56" name="Picture 25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57" name="Picture 2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58" name="Picture 2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59" name="Picture 25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60" name="Picture 25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61" name="Picture 2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62" name="Picture 25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63" name="Picture 25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64" name="Picture 2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65" name="Picture 2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66" name="Picture 25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67" name="Picture 25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68" name="Picture 25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69" name="Picture 25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70" name="Picture 25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71" name="Picture 25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72" name="Picture 26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73" name="Picture 2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74" name="Picture 2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75" name="Picture 26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76" name="Picture 26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77" name="Picture 26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78" name="Picture 26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79" name="Picture 26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80" name="Picture 26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81" name="Picture 26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82" name="Picture 26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83" name="Picture 26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84" name="Picture 2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85" name="Picture 26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86" name="Picture 26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87" name="Picture 26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88" name="Picture 26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89" name="Picture 26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90" name="Picture 2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391" name="Picture 26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92" name="Picture 26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393" name="Picture 2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94" name="Picture 26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95" name="Picture 26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396" name="Picture 26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397" name="Picture 26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398" name="Picture 26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399" name="Picture 2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00" name="Picture 26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01" name="Picture 26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02" name="Picture 26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03" name="Picture 2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04" name="Picture 26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05" name="Picture 26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06" name="Picture 26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07" name="Picture 26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08" name="Picture 2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09" name="Picture 2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10" name="Picture 26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11" name="Picture 26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12" name="Picture 26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13" name="Picture 26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14" name="Picture 26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15" name="Picture 26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16" name="Picture 26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17" name="Picture 2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18" name="Picture 26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19" name="Picture 2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20" name="Picture 26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21" name="Picture 26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22" name="Picture 2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23" name="Picture 26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24" name="Picture 26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25" name="Picture 26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26" name="Picture 26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27" name="Picture 2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28" name="Picture 2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29" name="Picture 26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30" name="Picture 26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31" name="Picture 26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32" name="Picture 26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33" name="Picture 26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34" name="Picture 26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35" name="Picture 26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36" name="Picture 2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37" name="Picture 26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38" name="Picture 2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39" name="Picture 26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40" name="Picture 27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41" name="Picture 2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42" name="Picture 27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43" name="Picture 27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44" name="Picture 27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45" name="Picture 27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46" name="Picture 27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47" name="Picture 27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48" name="Picture 27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49" name="Picture 27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50" name="Picture 27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51" name="Picture 27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52" name="Picture 27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53" name="Picture 27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54" name="Picture 27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55" name="Picture 27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56" name="Picture 27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57" name="Picture 27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58" name="Picture 27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59" name="Picture 27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60" name="Picture 27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61" name="Picture 27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62" name="Picture 27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63" name="Picture 27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64" name="Picture 27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65" name="Picture 2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66" name="Picture 2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67" name="Picture 27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68" name="Picture 27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69" name="Picture 27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70" name="Picture 27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71" name="Picture 27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72" name="Picture 27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73" name="Picture 27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74" name="Picture 2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75" name="Picture 2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76" name="Picture 27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77" name="Picture 27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78" name="Picture 27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79" name="Picture 2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80" name="Picture 27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81" name="Picture 27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82" name="Picture 27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83" name="Picture 27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84" name="Picture 27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85" name="Picture 27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86" name="Picture 27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87" name="Picture 27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88" name="Picture 27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89" name="Picture 2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90" name="Picture 27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91" name="Picture 27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492" name="Picture 27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493" name="Picture 27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494" name="Picture 27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495" name="Picture 2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496" name="Picture 27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97" name="Picture 27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98" name="Picture 2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499" name="Picture 27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00" name="Picture 27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01" name="Picture 27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02" name="Picture 27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03" name="Picture 27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04" name="Picture 27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05" name="Picture 27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06" name="Picture 27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07" name="Picture 2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08" name="Picture 2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09" name="Picture 28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10" name="Picture 28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11" name="Picture 28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12" name="Picture 28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13" name="Picture 28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14" name="Picture 28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15" name="Picture 28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16" name="Picture 2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17" name="Picture 28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18" name="Picture 28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19" name="Picture 28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20" name="Picture 28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21" name="Picture 28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22" name="Picture 28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23" name="Picture 28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24" name="Picture 2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25" name="Picture 2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26" name="Picture 28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27" name="Picture 28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28" name="Picture 28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29" name="Picture 28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30" name="Picture 28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31" name="Picture 28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32" name="Picture 28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33" name="Picture 2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34" name="Picture 28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35" name="Picture 2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36" name="Picture 2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37" name="Picture 28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38" name="Picture 28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39" name="Picture 28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40" name="Picture 28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41" name="Picture 28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42" name="Picture 28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43" name="Picture 28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44" name="Picture 28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45" name="Picture 2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46" name="Picture 28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47" name="Picture 28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48" name="Picture 28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49" name="Picture 28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50" name="Picture 28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51" name="Picture 28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52" name="Picture 28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53" name="Picture 28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54" name="Picture 2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55" name="Picture 2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56" name="Picture 28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57" name="Picture 28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58" name="Picture 28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59" name="Picture 28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60" name="Picture 28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61" name="Picture 28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62" name="Picture 2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63" name="Picture 2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64" name="Picture 2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65" name="Picture 28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66" name="Picture 28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67" name="Picture 28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68" name="Picture 28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69" name="Picture 28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70" name="Picture 28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71" name="Picture 2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72" name="Picture 28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73" name="Picture 2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74" name="Picture 2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75" name="Picture 2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76" name="Picture 29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77" name="Picture 29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78" name="Picture 29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79" name="Picture 29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80" name="Picture 29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81" name="Picture 29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82" name="Picture 29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83" name="Picture 29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84" name="Picture 2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85" name="Picture 29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86" name="Picture 29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87" name="Picture 29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88" name="Picture 29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89" name="Picture 29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590" name="Picture 29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591" name="Picture 2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592" name="Picture 2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93" name="Picture 2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94" name="Picture 2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27</xdr:row>
      <xdr:rowOff>0</xdr:rowOff>
    </xdr:from>
    <xdr:ext cx="19050" cy="9525"/>
    <xdr:pic>
      <xdr:nvPicPr>
        <xdr:cNvPr id="3595" name="Picture 29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96" name="Picture 29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97" name="Picture 29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27</xdr:row>
      <xdr:rowOff>0</xdr:rowOff>
    </xdr:from>
    <xdr:ext cx="19050" cy="9525"/>
    <xdr:pic>
      <xdr:nvPicPr>
        <xdr:cNvPr id="3598" name="Picture 29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27</xdr:row>
      <xdr:rowOff>0</xdr:rowOff>
    </xdr:from>
    <xdr:ext cx="19050" cy="9525"/>
    <xdr:pic>
      <xdr:nvPicPr>
        <xdr:cNvPr id="3599" name="Picture 29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27</xdr:row>
      <xdr:rowOff>0</xdr:rowOff>
    </xdr:from>
    <xdr:ext cx="19050" cy="9525"/>
    <xdr:pic>
      <xdr:nvPicPr>
        <xdr:cNvPr id="3600" name="Picture 29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27</xdr:row>
      <xdr:rowOff>0</xdr:rowOff>
    </xdr:from>
    <xdr:ext cx="19050" cy="9525"/>
    <xdr:pic>
      <xdr:nvPicPr>
        <xdr:cNvPr id="3601" name="Picture 29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27</xdr:row>
      <xdr:rowOff>0</xdr:rowOff>
    </xdr:from>
    <xdr:ext cx="19050" cy="9525"/>
    <xdr:pic>
      <xdr:nvPicPr>
        <xdr:cNvPr id="3602" name="Picture 29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9650" y="97250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xdr:row>
      <xdr:rowOff>0</xdr:rowOff>
    </xdr:from>
    <xdr:ext cx="19050" cy="9525"/>
    <xdr:pic>
      <xdr:nvPicPr>
        <xdr:cNvPr id="3603" name="Picture 2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14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04" name="Picture 1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05" name="Picture 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06" name="Picture 1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07" name="Picture 1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08" name="Picture 1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09" name="Picture 1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0" name="Picture 1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1" name="Picture 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2" name="Picture 1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3" name="Picture 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4" name="Picture 1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5" name="Picture 1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6" name="Picture 1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7" name="Picture 1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8" name="Picture 1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19" name="Picture 1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0" name="Picture 1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1" name="Picture 1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2" name="Picture 1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3" name="Picture 1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4" name="Picture 2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5" name="Picture 2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6" name="Picture 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7" name="Picture 2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8" name="Picture 2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29" name="Picture 2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0" name="Picture 2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1" name="Picture 2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2" name="Picture 2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3" name="Picture 2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4" name="Picture 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5" name="Picture 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6" name="Picture 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7" name="Picture 2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8" name="Picture 2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39" name="Picture 2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0" name="Picture 2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1" name="Picture 2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2" name="Picture 2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3" name="Picture 2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4" name="Picture 2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5" name="Picture 2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6" name="Picture 3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7" name="Picture 3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8" name="Picture 3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49" name="Picture 3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0" name="Picture 3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1" name="Picture 3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2" name="Picture 3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3" name="Picture 3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4" name="Picture 3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5" name="Picture 3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6" name="Picture 3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7" name="Picture 3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8" name="Picture 3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59" name="Picture 3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0" name="Picture 3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1" name="Picture 3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2" name="Picture 3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3" name="Picture 4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4" name="Picture 4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5" name="Picture 4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6" name="Picture 4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7" name="Picture 4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8" name="Picture 4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69" name="Picture 4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0" name="Picture 4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1" name="Picture 4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2" name="Picture 4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3" name="Picture 4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4" name="Picture 4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5" name="Picture 4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6" name="Picture 4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7" name="Picture 4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8" name="Picture 4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79" name="Picture 4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0" name="Picture 4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1" name="Picture 5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2" name="Picture 5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3" name="Picture 5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4" name="Picture 5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5" name="Picture 5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6" name="Picture 5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7" name="Picture 5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8" name="Picture 5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89" name="Picture 5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0" name="Picture 5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1" name="Picture 5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2" name="Picture 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3" name="Picture 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4" name="Picture 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5" name="Picture 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6" name="Picture 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7" name="Picture 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8" name="Picture 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699" name="Picture 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0" name="Picture 6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1" name="Picture 6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2" name="Picture 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3" name="Picture 6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4" name="Picture 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5" name="Picture 6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6" name="Picture 6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7" name="Picture 6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8" name="Picture 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09" name="Picture 6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0" name="Picture 6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1" name="Picture 6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2" name="Picture 6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3" name="Picture 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4" name="Picture 6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5" name="Picture 6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6" name="Picture 6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7" name="Picture 7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8" name="Picture 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19" name="Picture 7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0" name="Picture 7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1" name="Picture 7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2" name="Picture 7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3" name="Picture 7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4" name="Picture 7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5" name="Picture 7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6" name="Picture 7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7" name="Picture 7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8" name="Picture 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29" name="Picture 7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0" name="Picture 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1" name="Picture 7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2" name="Picture 7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3" name="Picture 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4" name="Picture 8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5" name="Picture 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6" name="Picture 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7" name="Picture 8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8" name="Picture 8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39" name="Picture 8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0" name="Picture 8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1" name="Picture 8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2" name="Picture 8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3" name="Picture 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4" name="Picture 8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5" name="Picture 8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6" name="Picture 8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7" name="Picture 8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8" name="Picture 8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49" name="Picture 8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0" name="Picture 8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1" name="Picture 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2" name="Picture 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3" name="Picture 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4" name="Picture 8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5" name="Picture 8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6" name="Picture 8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7" name="Picture 9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8" name="Picture 9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59" name="Picture 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0" name="Picture 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1" name="Picture 9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2" name="Picture 9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3" name="Picture 9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4" name="Picture 9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5" name="Picture 9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6" name="Picture 9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7" name="Picture 9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8" name="Picture 9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69" name="Picture 9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0" name="Picture 9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1" name="Picture 9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2" name="Picture 9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3" name="Picture 9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4" name="Picture 9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5" name="Picture 10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6" name="Picture 10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7" name="Picture 10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8" name="Picture 10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79" name="Picture 10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0" name="Picture 10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1" name="Picture 10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2" name="Picture 10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3" name="Picture 10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4" name="Picture 10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5" name="Picture 10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6" name="Picture 10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7" name="Picture 10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8" name="Picture 10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89" name="Picture 10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0" name="Picture 10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1" name="Picture 10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2" name="Picture 10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3" name="Picture 1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4" name="Picture 11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5" name="Picture 1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6" name="Picture 1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7" name="Picture 11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8" name="Picture 1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799" name="Picture 1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0" name="Picture 1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1" name="Picture 1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2" name="Picture 1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3" name="Picture 1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4" name="Picture 1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5" name="Picture 1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6" name="Picture 12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7" name="Picture 12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8" name="Picture 12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09" name="Picture 12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0" name="Picture 12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1" name="Picture 12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2" name="Picture 12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3" name="Picture 1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4" name="Picture 1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5" name="Picture 1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6" name="Picture 12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7" name="Picture 12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8" name="Picture 12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19" name="Picture 12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0" name="Picture 12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1" name="Picture 12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2" name="Picture 12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3" name="Picture 13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4" name="Picture 13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5" name="Picture 13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6" name="Picture 13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7" name="Picture 13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8" name="Picture 13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29" name="Picture 13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0" name="Picture 13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1" name="Picture 13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2" name="Picture 13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3" name="Picture 13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4" name="Picture 13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5" name="Picture 13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6" name="Picture 13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7" name="Picture 13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8" name="Picture 13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39" name="Picture 13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0" name="Picture 13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1" name="Picture 13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2" name="Picture 14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3" name="Picture 14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4" name="Picture 14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5" name="Picture 14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6" name="Picture 14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7" name="Picture 14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8" name="Picture 14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49" name="Picture 14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0" name="Picture 1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1" name="Picture 1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2" name="Picture 1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3" name="Picture 1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4" name="Picture 1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5" name="Picture 14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6" name="Picture 1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7" name="Picture 14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8" name="Picture 1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59" name="Picture 15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0" name="Picture 15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1" name="Picture 1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2" name="Picture 1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3" name="Picture 1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4" name="Picture 1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5" name="Picture 1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6" name="Picture 15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7" name="Picture 15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8" name="Picture 15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69" name="Picture 15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0" name="Picture 15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1" name="Picture 1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2" name="Picture 15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3" name="Picture 15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4" name="Picture 15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5" name="Picture 16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6" name="Picture 16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7" name="Picture 16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8" name="Picture 1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79" name="Picture 16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0" name="Picture 1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1" name="Picture 16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2" name="Picture 16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3" name="Picture 1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4" name="Picture 1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5" name="Picture 1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6" name="Picture 1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7" name="Picture 16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8" name="Picture 1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89" name="Picture 1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0" name="Picture 1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1" name="Picture 1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2" name="Picture 16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3" name="Picture 1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4" name="Picture 1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5" name="Picture 1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6" name="Picture 1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7" name="Picture 17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8" name="Picture 17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899" name="Picture 17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0" name="Picture 17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1" name="Picture 1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2" name="Picture 17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3" name="Picture 17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4" name="Picture 17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5" name="Picture 17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6" name="Picture 18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7" name="Picture 18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8" name="Picture 18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09" name="Picture 1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0" name="Picture 1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1" name="Picture 1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2" name="Picture 18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3" name="Picture 18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4" name="Picture 18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5" name="Picture 18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6" name="Picture 18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7" name="Picture 18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8" name="Picture 18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19" name="Picture 1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0" name="Picture 1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1" name="Picture 1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2" name="Picture 18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3" name="Picture 18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4" name="Picture 19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5" name="Picture 19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6" name="Picture 19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7" name="Picture 1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8" name="Picture 1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29" name="Picture 19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0" name="Picture 19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1" name="Picture 19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2" name="Picture 19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3" name="Picture 19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4" name="Picture 19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5" name="Picture 19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6" name="Picture 19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7" name="Picture 19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8" name="Picture 19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39" name="Picture 19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0" name="Picture 19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1" name="Picture 19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2" name="Picture 19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3" name="Picture 19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4" name="Picture 20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5" name="Picture 20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6" name="Picture 20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7" name="Picture 20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8" name="Picture 20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49" name="Picture 20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0" name="Picture 20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1" name="Picture 20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2" name="Picture 20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3" name="Picture 20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4" name="Picture 20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5" name="Picture 20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6" name="Picture 20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7" name="Picture 20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8" name="Picture 20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59" name="Picture 20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0" name="Picture 20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1" name="Picture 20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2" name="Picture 2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3" name="Picture 21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4" name="Picture 21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5" name="Picture 21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6" name="Picture 21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7" name="Picture 21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8" name="Picture 2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69" name="Picture 21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0" name="Picture 2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1" name="Picture 21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2" name="Picture 21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3" name="Picture 21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4" name="Picture 21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5" name="Picture 21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6" name="Picture 21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7" name="Picture 21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8" name="Picture 21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79" name="Picture 21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0" name="Picture 22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1" name="Picture 22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2" name="Picture 2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3" name="Picture 2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4" name="Picture 22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5" name="Picture 2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6" name="Picture 22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7" name="Picture 2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8" name="Picture 2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89" name="Picture 22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0" name="Picture 2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1" name="Picture 22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2" name="Picture 2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3" name="Picture 2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4" name="Picture 2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5" name="Picture 2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6" name="Picture 23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7" name="Picture 2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8" name="Picture 2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3999" name="Picture 23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0" name="Picture 2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1" name="Picture 23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2" name="Picture 23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3" name="Picture 2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4" name="Picture 2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5" name="Picture 2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6" name="Picture 2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7" name="Picture 24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8" name="Picture 2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09" name="Picture 2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0" name="Picture 2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1" name="Picture 2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2" name="Picture 2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3" name="Picture 24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4" name="Picture 24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5" name="Picture 24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6" name="Picture 24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7" name="Picture 24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8" name="Picture 24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19" name="Picture 24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0" name="Picture 25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1" name="Picture 25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2" name="Picture 25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3" name="Picture 25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4" name="Picture 25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5" name="Picture 2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6" name="Picture 2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7" name="Picture 2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8" name="Picture 2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29" name="Picture 2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0" name="Picture 25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1" name="Picture 25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2" name="Picture 25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3" name="Picture 25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4" name="Picture 25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5" name="Picture 2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6" name="Picture 25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7" name="Picture 25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8" name="Picture 2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39" name="Picture 26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0" name="Picture 2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1" name="Picture 26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2" name="Picture 26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3" name="Picture 26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4" name="Picture 2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5" name="Picture 26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6" name="Picture 2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7" name="Picture 26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8" name="Picture 26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49" name="Picture 2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0" name="Picture 26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1" name="Picture 26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2" name="Picture 26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3" name="Picture 26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4" name="Picture 2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5" name="Picture 26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6" name="Picture 26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7" name="Picture 26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8" name="Picture 27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59" name="Picture 2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0" name="Picture 27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1" name="Picture 27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2" name="Picture 27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3" name="Picture 27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4" name="Picture 27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5" name="Picture 27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6" name="Picture 27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7" name="Picture 27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8" name="Picture 27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69" name="Picture 2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0" name="Picture 27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1" name="Picture 27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2" name="Picture 2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3" name="Picture 27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4" name="Picture 2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5" name="Picture 27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6" name="Picture 2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7" name="Picture 2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8" name="Picture 2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79" name="Picture 28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0" name="Picture 28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1" name="Picture 28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2" name="Picture 28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3" name="Picture 2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4" name="Picture 2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5" name="Picture 28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6" name="Picture 2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7" name="Picture 28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8" name="Picture 2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89" name="Picture 2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0" name="Picture 28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1" name="Picture 2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2" name="Picture 28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3" name="Picture 2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4" name="Picture 2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5" name="Picture 2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6" name="Picture 29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7" name="Picture 2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8" name="Picture 29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099" name="Picture 2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100" name="Picture 2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19</xdr:row>
      <xdr:rowOff>0</xdr:rowOff>
    </xdr:from>
    <xdr:ext cx="19050" cy="9525"/>
    <xdr:pic>
      <xdr:nvPicPr>
        <xdr:cNvPr id="4101" name="Picture 29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xdr:row>
      <xdr:rowOff>0</xdr:rowOff>
    </xdr:from>
    <xdr:ext cx="19050" cy="9525"/>
    <xdr:pic>
      <xdr:nvPicPr>
        <xdr:cNvPr id="4102" name="Picture 2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14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03" name="Picture 1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04" name="Picture 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05" name="Picture 1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06" name="Picture 1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07" name="Picture 1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08" name="Picture 1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09" name="Picture 1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0" name="Picture 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1" name="Picture 1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2" name="Picture 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3" name="Picture 1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4" name="Picture 1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5" name="Picture 1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6" name="Picture 1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7" name="Picture 1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8" name="Picture 1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19" name="Picture 1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0" name="Picture 1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1" name="Picture 1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2" name="Picture 1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3" name="Picture 2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4" name="Picture 2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5" name="Picture 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6" name="Picture 2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7" name="Picture 2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8" name="Picture 2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29" name="Picture 2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0" name="Picture 2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1" name="Picture 2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2" name="Picture 2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3" name="Picture 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4" name="Picture 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5" name="Picture 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6" name="Picture 2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7" name="Picture 2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8" name="Picture 2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39" name="Picture 2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0" name="Picture 2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1" name="Picture 2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2" name="Picture 2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3" name="Picture 2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4" name="Picture 2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5" name="Picture 3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6" name="Picture 3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7" name="Picture 3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8" name="Picture 3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49" name="Picture 3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0" name="Picture 3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1" name="Picture 3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2" name="Picture 3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3" name="Picture 3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4" name="Picture 3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5" name="Picture 3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6" name="Picture 3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7" name="Picture 3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8" name="Picture 3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59" name="Picture 3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0" name="Picture 3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1" name="Picture 3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2" name="Picture 4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3" name="Picture 4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4" name="Picture 4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5" name="Picture 4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6" name="Picture 4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7" name="Picture 4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8" name="Picture 4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69" name="Picture 4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0" name="Picture 4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1" name="Picture 4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2" name="Picture 4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3" name="Picture 4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4" name="Picture 4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5" name="Picture 4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6" name="Picture 4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7" name="Picture 4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8" name="Picture 4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79" name="Picture 4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0" name="Picture 5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1" name="Picture 5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2" name="Picture 5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3" name="Picture 5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4" name="Picture 5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5" name="Picture 5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6" name="Picture 5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7" name="Picture 5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8" name="Picture 5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89" name="Picture 5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0" name="Picture 5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1" name="Picture 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2" name="Picture 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3" name="Picture 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4" name="Picture 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5" name="Picture 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6" name="Picture 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7" name="Picture 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8" name="Picture 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199" name="Picture 6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0" name="Picture 6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1" name="Picture 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2" name="Picture 6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3" name="Picture 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4" name="Picture 6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5" name="Picture 6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6" name="Picture 6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7" name="Picture 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8" name="Picture 6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09" name="Picture 6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0" name="Picture 6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1" name="Picture 6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2" name="Picture 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3" name="Picture 6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4" name="Picture 6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5" name="Picture 6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6" name="Picture 7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7" name="Picture 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8" name="Picture 7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19" name="Picture 7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0" name="Picture 7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1" name="Picture 7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2" name="Picture 7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3" name="Picture 7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4" name="Picture 7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5" name="Picture 7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6" name="Picture 7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7" name="Picture 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8" name="Picture 7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29" name="Picture 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0" name="Picture 7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1" name="Picture 7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2" name="Picture 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3" name="Picture 8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4" name="Picture 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5" name="Picture 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6" name="Picture 8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7" name="Picture 8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8" name="Picture 8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39" name="Picture 8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0" name="Picture 8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1" name="Picture 8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2" name="Picture 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3" name="Picture 8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4" name="Picture 8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5" name="Picture 8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6" name="Picture 8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7" name="Picture 8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8" name="Picture 8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49" name="Picture 8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0" name="Picture 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1" name="Picture 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2" name="Picture 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3" name="Picture 8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4" name="Picture 8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5" name="Picture 8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6" name="Picture 9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7" name="Picture 9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8" name="Picture 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59" name="Picture 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0" name="Picture 9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1" name="Picture 9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2" name="Picture 9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3" name="Picture 9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4" name="Picture 9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5" name="Picture 9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6" name="Picture 9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7" name="Picture 9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8" name="Picture 9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69" name="Picture 9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0" name="Picture 9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1" name="Picture 9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2" name="Picture 9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3" name="Picture 9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4" name="Picture 10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5" name="Picture 10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6" name="Picture 10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7" name="Picture 10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8" name="Picture 10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79" name="Picture 10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0" name="Picture 10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1" name="Picture 10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2" name="Picture 10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3" name="Picture 10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4" name="Picture 10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5" name="Picture 10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6" name="Picture 10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7" name="Picture 10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8" name="Picture 10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89" name="Picture 10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0" name="Picture 10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1" name="Picture 10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2" name="Picture 1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3" name="Picture 11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4" name="Picture 1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5" name="Picture 1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6" name="Picture 11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7" name="Picture 1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8" name="Picture 1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299" name="Picture 1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0" name="Picture 1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1" name="Picture 1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2" name="Picture 1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3" name="Picture 1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4" name="Picture 12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5" name="Picture 12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6" name="Picture 12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7" name="Picture 12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8" name="Picture 12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09" name="Picture 12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0" name="Picture 12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1" name="Picture 12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2" name="Picture 12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3" name="Picture 12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4" name="Picture 12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5" name="Picture 12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6" name="Picture 12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7" name="Picture 12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8" name="Picture 12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19" name="Picture 12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0" name="Picture 12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1" name="Picture 12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2" name="Picture 13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3" name="Picture 13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4" name="Picture 13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5" name="Picture 13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6" name="Picture 13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7" name="Picture 13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8" name="Picture 13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29" name="Picture 13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0" name="Picture 13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1" name="Picture 13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2" name="Picture 13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3" name="Picture 13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4" name="Picture 13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5" name="Picture 13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6" name="Picture 13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7" name="Picture 13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8" name="Picture 13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39" name="Picture 13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0" name="Picture 13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1" name="Picture 14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2" name="Picture 14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3" name="Picture 14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4" name="Picture 14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5" name="Picture 14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6" name="Picture 14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7" name="Picture 14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8" name="Picture 14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49" name="Picture 1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0" name="Picture 1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1" name="Picture 1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2" name="Picture 1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3" name="Picture 1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4" name="Picture 14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5" name="Picture 1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6" name="Picture 14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7" name="Picture 1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8" name="Picture 15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59" name="Picture 15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0" name="Picture 1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1" name="Picture 1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2" name="Picture 1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3" name="Picture 1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4" name="Picture 1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5" name="Picture 15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6" name="Picture 15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7" name="Picture 15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8" name="Picture 15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69" name="Picture 15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0" name="Picture 1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1" name="Picture 15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2" name="Picture 15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3" name="Picture 15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4" name="Picture 16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5" name="Picture 16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6" name="Picture 16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7" name="Picture 1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8" name="Picture 16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79" name="Picture 1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0" name="Picture 16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1" name="Picture 16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2" name="Picture 1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3" name="Picture 1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4" name="Picture 1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5" name="Picture 1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6" name="Picture 16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7" name="Picture 1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8" name="Picture 1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89" name="Picture 1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0" name="Picture 1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1" name="Picture 16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2" name="Picture 1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3" name="Picture 1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4" name="Picture 1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5" name="Picture 1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6" name="Picture 17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7" name="Picture 17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8" name="Picture 17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399" name="Picture 17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0" name="Picture 1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1" name="Picture 17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2" name="Picture 17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3" name="Picture 17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4" name="Picture 17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5" name="Picture 18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6" name="Picture 18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7" name="Picture 18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8" name="Picture 1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09" name="Picture 1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0" name="Picture 18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1" name="Picture 18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2" name="Picture 18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3" name="Picture 18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4" name="Picture 18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5" name="Picture 18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6" name="Picture 18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7" name="Picture 18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8" name="Picture 18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19" name="Picture 18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0" name="Picture 18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1" name="Picture 18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2" name="Picture 18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3" name="Picture 19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4" name="Picture 19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5" name="Picture 19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6" name="Picture 19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7" name="Picture 19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8" name="Picture 19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29" name="Picture 19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0" name="Picture 19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1" name="Picture 19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2" name="Picture 19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3" name="Picture 19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4" name="Picture 19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5" name="Picture 19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6" name="Picture 19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7" name="Picture 19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8" name="Picture 19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39" name="Picture 19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0" name="Picture 19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1" name="Picture 19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2" name="Picture 19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3" name="Picture 20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4" name="Picture 20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5" name="Picture 20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6" name="Picture 20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7" name="Picture 20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8" name="Picture 20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49" name="Picture 20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0" name="Picture 20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1" name="Picture 20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2" name="Picture 20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3" name="Picture 20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4" name="Picture 20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5" name="Picture 20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6" name="Picture 20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7" name="Picture 20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8" name="Picture 20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59" name="Picture 20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0" name="Picture 20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1" name="Picture 2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2" name="Picture 21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3" name="Picture 21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4" name="Picture 21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5" name="Picture 21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6" name="Picture 21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7" name="Picture 21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8" name="Picture 21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69" name="Picture 21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0" name="Picture 21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1" name="Picture 21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2" name="Picture 21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3" name="Picture 21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4" name="Picture 21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5" name="Picture 21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6" name="Picture 21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7" name="Picture 21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8" name="Picture 21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79" name="Picture 22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0" name="Picture 22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1" name="Picture 2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2" name="Picture 2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3" name="Picture 22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4" name="Picture 2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5" name="Picture 22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6" name="Picture 2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7" name="Picture 2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8" name="Picture 22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89" name="Picture 2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0" name="Picture 22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1" name="Picture 2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2" name="Picture 2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3" name="Picture 2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4" name="Picture 2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5" name="Picture 23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6" name="Picture 2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7" name="Picture 2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8" name="Picture 23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499" name="Picture 2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0" name="Picture 23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1" name="Picture 23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2" name="Picture 2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3" name="Picture 2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4" name="Picture 2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5" name="Picture 2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6" name="Picture 24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7" name="Picture 2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8" name="Picture 2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09" name="Picture 2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0" name="Picture 2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1" name="Picture 24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2" name="Picture 24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3" name="Picture 24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4" name="Picture 24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5" name="Picture 24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6" name="Picture 24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7" name="Picture 24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8" name="Picture 24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19" name="Picture 25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0" name="Picture 25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1" name="Picture 25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2" name="Picture 25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3" name="Picture 25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4" name="Picture 2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5" name="Picture 2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6" name="Picture 2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7" name="Picture 2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8" name="Picture 2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29" name="Picture 25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0" name="Picture 25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1" name="Picture 25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2" name="Picture 25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3" name="Picture 25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4" name="Picture 25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5" name="Picture 25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6" name="Picture 25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7" name="Picture 2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8" name="Picture 26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39" name="Picture 2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0" name="Picture 26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1" name="Picture 26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2" name="Picture 26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3" name="Picture 26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4" name="Picture 26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5" name="Picture 26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6" name="Picture 26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7" name="Picture 26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8" name="Picture 26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49" name="Picture 26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0" name="Picture 26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1" name="Picture 26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2" name="Picture 26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3" name="Picture 26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4" name="Picture 26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5" name="Picture 26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6" name="Picture 26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7" name="Picture 27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8" name="Picture 27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59" name="Picture 27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0" name="Picture 27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1" name="Picture 27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2" name="Picture 27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3" name="Picture 27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4" name="Picture 27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5" name="Picture 27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6" name="Picture 27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7" name="Picture 27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8" name="Picture 2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69" name="Picture 27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0" name="Picture 27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1" name="Picture 27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2" name="Picture 27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3" name="Picture 2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4" name="Picture 27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5" name="Picture 2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6" name="Picture 28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7" name="Picture 2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8" name="Picture 28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79" name="Picture 28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0" name="Picture 28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1" name="Picture 28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2" name="Picture 2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3" name="Picture 2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4" name="Picture 28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5" name="Picture 2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6" name="Picture 28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7" name="Picture 2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8" name="Picture 2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89" name="Picture 28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0" name="Picture 2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1" name="Picture 28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2" name="Picture 2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3" name="Picture 2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4" name="Picture 2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5" name="Picture 29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6" name="Picture 2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7" name="Picture 29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8" name="Picture 2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599" name="Picture 2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21</xdr:row>
      <xdr:rowOff>0</xdr:rowOff>
    </xdr:from>
    <xdr:ext cx="19050" cy="9525"/>
    <xdr:pic>
      <xdr:nvPicPr>
        <xdr:cNvPr id="4600" name="Picture 29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2</xdr:row>
      <xdr:rowOff>0</xdr:rowOff>
    </xdr:from>
    <xdr:ext cx="19050" cy="9525"/>
    <xdr:pic>
      <xdr:nvPicPr>
        <xdr:cNvPr id="4601" name="Picture 2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9144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02" name="Picture 1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03" name="Picture 1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04" name="Picture 1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05" name="Picture 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06" name="Picture 1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07" name="Picture 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08" name="Picture 1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09" name="Picture 1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10" name="Picture 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11" name="Picture 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12" name="Picture 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13" name="Picture 1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14" name="Picture 1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15" name="Picture 1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16" name="Picture 1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17" name="Picture 1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18" name="Picture 1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19" name="Picture 1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20" name="Picture 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21" name="Picture 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22" name="Picture 1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23" name="Picture 2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24" name="Picture 2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25" name="Picture 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26" name="Picture 2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27" name="Picture 2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28" name="Picture 2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29" name="Picture 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30" name="Picture 2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31" name="Picture 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32" name="Picture 2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33" name="Picture 2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34" name="Picture 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35" name="Picture 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36" name="Picture 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37" name="Picture 2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38" name="Picture 2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39" name="Picture 2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40" name="Picture 2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41" name="Picture 3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42" name="Picture 3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43" name="Picture 3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44" name="Picture 3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45" name="Picture 3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46" name="Picture 3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47" name="Picture 3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48" name="Picture 3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49" name="Picture 3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50" name="Picture 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51" name="Picture 3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52" name="Picture 3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53" name="Picture 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54" name="Picture 3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55" name="Picture 3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56" name="Picture 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57" name="Picture 3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58" name="Picture 3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59" name="Picture 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60" name="Picture 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61" name="Picture 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62" name="Picture 3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63" name="Picture 3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64" name="Picture 4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65" name="Picture 4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66" name="Picture 4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67" name="Picture 4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68" name="Picture 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69" name="Picture 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70" name="Picture 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71" name="Picture 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72" name="Picture 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73" name="Picture 4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74" name="Picture 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75" name="Picture 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76" name="Picture 4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77" name="Picture 4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78" name="Picture 4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79" name="Picture 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80" name="Picture 4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81" name="Picture 4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82" name="Picture 4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83" name="Picture 4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84" name="Picture 4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85" name="Picture 4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86" name="Picture 5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87" name="Picture 5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88" name="Picture 5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89" name="Picture 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90" name="Picture 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91" name="Picture 5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92" name="Picture 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93" name="Picture 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94" name="Picture 5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95" name="Picture 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96" name="Picture 5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697" name="Picture 5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698" name="Picture 5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699" name="Picture 5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00" name="Picture 5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01" name="Picture 5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02" name="Picture 5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03" name="Picture 5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04" name="Picture 5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05" name="Picture 5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06" name="Picture 5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07" name="Picture 6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08" name="Picture 6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09" name="Picture 6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10" name="Picture 6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11" name="Picture 6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12" name="Picture 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13" name="Picture 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14" name="Picture 6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15" name="Picture 6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16" name="Picture 6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17" name="Picture 6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18" name="Picture 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19" name="Picture 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20" name="Picture 6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21" name="Picture 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22" name="Picture 6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23" name="Picture 6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24" name="Picture 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25" name="Picture 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26" name="Picture 6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27" name="Picture 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28" name="Picture 7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29" name="Picture 7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30" name="Picture 7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31" name="Picture 7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32" name="Picture 7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33" name="Picture 7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34" name="Picture 7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35" name="Picture 7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36" name="Picture 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37" name="Picture 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38" name="Picture 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39" name="Picture 7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40" name="Picture 7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41" name="Picture 7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42" name="Picture 7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43" name="Picture 7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44" name="Picture 7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45" name="Picture 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46" name="Picture 7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47" name="Picture 7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48" name="Picture 7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49" name="Picture 8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50" name="Picture 8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51" name="Picture 8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52" name="Picture 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53" name="Picture 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54" name="Picture 8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55" name="Picture 8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56" name="Picture 8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57" name="Picture 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58" name="Picture 8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59" name="Picture 8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60" name="Picture 8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61" name="Picture 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62" name="Picture 8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63" name="Picture 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64" name="Picture 8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65" name="Picture 8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66" name="Picture 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67" name="Picture 9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68" name="Picture 9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69" name="Picture 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70" name="Picture 9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71" name="Picture 9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72" name="Picture 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73" name="Picture 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74" name="Picture 9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75" name="Picture 9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76" name="Picture 9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77" name="Picture 9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78" name="Picture 9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79" name="Picture 9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80" name="Picture 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81" name="Picture 9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82" name="Picture 9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83" name="Picture 9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84" name="Picture 9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85" name="Picture 9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86" name="Picture 9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87" name="Picture 9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88" name="Picture 10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89" name="Picture 10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90" name="Picture 10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91" name="Picture 10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92" name="Picture 10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93" name="Picture 10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94" name="Picture 10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95" name="Picture 10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96" name="Picture 10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797" name="Picture 10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798" name="Picture 10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799" name="Picture 10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00" name="Picture 10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01" name="Picture 10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02" name="Picture 10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03" name="Picture 10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04" name="Picture 10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05" name="Picture 10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06" name="Picture 10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07" name="Picture 10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08" name="Picture 10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09" name="Picture 10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10" name="Picture 11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11" name="Picture 1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12" name="Picture 11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13" name="Picture 11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14" name="Picture 11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15" name="Picture 11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16" name="Picture 11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17" name="Picture 11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18" name="Picture 11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19" name="Picture 11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20" name="Picture 11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21" name="Picture 11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22" name="Picture 11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23" name="Picture 11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24" name="Picture 11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25" name="Picture 11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26" name="Picture 12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27" name="Picture 1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28" name="Picture 12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29" name="Picture 1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30" name="Picture 12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31" name="Picture 12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32" name="Picture 1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33" name="Picture 1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34" name="Picture 12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35" name="Picture 1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36" name="Picture 12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37" name="Picture 12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38" name="Picture 1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39" name="Picture 1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40" name="Picture 12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41" name="Picture 1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42" name="Picture 12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43" name="Picture 12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44" name="Picture 12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45" name="Picture 12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46" name="Picture 12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47" name="Picture 12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48" name="Picture 13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49" name="Picture 13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50" name="Picture 13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51" name="Picture 13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52" name="Picture 13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53" name="Picture 13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54" name="Picture 13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55" name="Picture 13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56" name="Picture 13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57" name="Picture 13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58" name="Picture 13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59" name="Picture 1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60" name="Picture 13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61" name="Picture 13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62" name="Picture 13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63" name="Picture 1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64" name="Picture 1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65" name="Picture 1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66" name="Picture 13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67" name="Picture 13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68" name="Picture 14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69" name="Picture 14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70" name="Picture 14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71" name="Picture 14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72" name="Picture 1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73" name="Picture 14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74" name="Picture 1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75" name="Picture 1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76" name="Picture 14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77" name="Picture 14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78" name="Picture 1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79" name="Picture 14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80" name="Picture 14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81" name="Picture 14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82" name="Picture 14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83" name="Picture 14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84" name="Picture 15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85" name="Picture 15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86" name="Picture 15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87" name="Picture 1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88" name="Picture 15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89" name="Picture 15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90" name="Picture 1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91" name="Picture 15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92" name="Picture 15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93" name="Picture 15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94" name="Picture 15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95" name="Picture 15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96" name="Picture 15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897" name="Picture 15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898" name="Picture 15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899" name="Picture 15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00" name="Picture 1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01" name="Picture 1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02" name="Picture 16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03" name="Picture 1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04" name="Picture 1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05" name="Picture 16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06" name="Picture 16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07" name="Picture 16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08" name="Picture 16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09" name="Picture 16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10" name="Picture 16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11" name="Picture 16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12" name="Picture 16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13" name="Picture 16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14" name="Picture 16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15" name="Picture 16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16" name="Picture 16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17" name="Picture 16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18" name="Picture 16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19" name="Picture 16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20" name="Picture 16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21" name="Picture 16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22" name="Picture 16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23" name="Picture 17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24" name="Picture 17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25" name="Picture 17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26" name="Picture 17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27" name="Picture 17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28" name="Picture 17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29" name="Picture 17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30" name="Picture 17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31" name="Picture 1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32" name="Picture 17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33" name="Picture 17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34" name="Picture 17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35" name="Picture 17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36" name="Picture 17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37" name="Picture 1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38" name="Picture 18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39" name="Picture 18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40" name="Picture 1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41" name="Picture 1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42" name="Picture 18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43" name="Picture 18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44" name="Picture 18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45" name="Picture 18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46" name="Picture 18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47" name="Picture 1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48" name="Picture 18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49" name="Picture 1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50" name="Picture 18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51" name="Picture 18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52" name="Picture 1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53" name="Picture 1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54" name="Picture 18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55" name="Picture 1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56" name="Picture 18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57" name="Picture 18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58" name="Picture 1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59" name="Picture 1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60" name="Picture 1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61" name="Picture 19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62" name="Picture 19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63" name="Picture 19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64" name="Picture 19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65" name="Picture 19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66" name="Picture 19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67" name="Picture 1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68" name="Picture 19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69" name="Picture 19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70" name="Picture 19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71" name="Picture 19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72" name="Picture 1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73" name="Picture 19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74" name="Picture 19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75" name="Picture 19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76" name="Picture 19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77" name="Picture 19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78" name="Picture 19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79" name="Picture 19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80" name="Picture 20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81" name="Picture 20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82" name="Picture 20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83" name="Picture 20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84" name="Picture 20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85" name="Picture 20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86" name="Picture 20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87" name="Picture 20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88" name="Picture 20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89" name="Picture 20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90" name="Picture 20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91" name="Picture 20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92" name="Picture 20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93" name="Picture 20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94" name="Picture 20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95" name="Picture 20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96" name="Picture 20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4997" name="Picture 20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4998" name="Picture 20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4999" name="Picture 20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00" name="Picture 20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01" name="Picture 21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02" name="Picture 2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03" name="Picture 21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04" name="Picture 21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05" name="Picture 2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06" name="Picture 21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07" name="Picture 21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08" name="Picture 2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09" name="Picture 2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10" name="Picture 21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11" name="Picture 2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12" name="Picture 21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13" name="Picture 21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14" name="Picture 21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15" name="Picture 21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16" name="Picture 21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17" name="Picture 21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18" name="Picture 21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19" name="Picture 21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20" name="Picture 21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21" name="Picture 21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22" name="Picture 22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23" name="Picture 22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24" name="Picture 22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25" name="Picture 22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26" name="Picture 22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27" name="Picture 22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28" name="Picture 22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29" name="Picture 22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30" name="Picture 22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31" name="Picture 22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32" name="Picture 22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33" name="Picture 22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34" name="Picture 22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35" name="Picture 22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36" name="Picture 22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37" name="Picture 22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38" name="Picture 22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39" name="Picture 22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40" name="Picture 23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41" name="Picture 23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42" name="Picture 23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43" name="Picture 23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44" name="Picture 23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45" name="Picture 23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46" name="Picture 23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47" name="Picture 23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48" name="Picture 23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49" name="Picture 23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50" name="Picture 23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51" name="Picture 23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52" name="Picture 2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53" name="Picture 24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54" name="Picture 24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55" name="Picture 2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56" name="Picture 24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57" name="Picture 24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58" name="Picture 2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59" name="Picture 24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60" name="Picture 24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61" name="Picture 24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62" name="Picture 24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63" name="Picture 24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64" name="Picture 24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65" name="Picture 24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66" name="Picture 24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67" name="Picture 25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68" name="Picture 25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69" name="Picture 25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70" name="Picture 2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71" name="Picture 25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72" name="Picture 25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73" name="Picture 2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74" name="Picture 25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75" name="Picture 25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76" name="Picture 2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77" name="Picture 25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78" name="Picture 25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79" name="Picture 25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80" name="Picture 2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81" name="Picture 2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82" name="Picture 25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83" name="Picture 2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84" name="Picture 2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85" name="Picture 25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86" name="Picture 25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87" name="Picture 25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88" name="Picture 26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89" name="Picture 26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90" name="Picture 26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91" name="Picture 26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92" name="Picture 26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93" name="Picture 26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94" name="Picture 26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95" name="Picture 26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96" name="Picture 26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097" name="Picture 26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098" name="Picture 2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099" name="Picture 2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00" name="Picture 26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01" name="Picture 2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02" name="Picture 26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03" name="Picture 26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04" name="Picture 2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05" name="Picture 2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06" name="Picture 26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07" name="Picture 2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08" name="Picture 26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09" name="Picture 27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10" name="Picture 27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11" name="Picture 27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12" name="Picture 27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13" name="Picture 27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14" name="Picture 27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15" name="Picture 27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16" name="Picture 2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17" name="Picture 2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18" name="Picture 27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19" name="Picture 2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20" name="Picture 2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21" name="Picture 27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22" name="Picture 27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23" name="Picture 27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24" name="Picture 27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25" name="Picture 27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26" name="Picture 27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27" name="Picture 27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28" name="Picture 27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29" name="Picture 27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30" name="Picture 28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31" name="Picture 28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32" name="Picture 28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33" name="Picture 28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34" name="Picture 28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35" name="Picture 28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36" name="Picture 28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37" name="Picture 28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38" name="Picture 28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39" name="Picture 28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40" name="Picture 28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41" name="Picture 28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42" name="Picture 28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43" name="Picture 28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44" name="Picture 28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45" name="Picture 28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46" name="Picture 28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47" name="Picture 28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48" name="Picture 28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49" name="Picture 28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50" name="Picture 28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51" name="Picture 29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52" name="Picture 29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53" name="Picture 29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54" name="Picture 29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55" name="Picture 29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56" name="Picture 29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19</xdr:row>
      <xdr:rowOff>0</xdr:rowOff>
    </xdr:from>
    <xdr:ext cx="19050" cy="9525"/>
    <xdr:pic>
      <xdr:nvPicPr>
        <xdr:cNvPr id="5157" name="Picture 29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19</xdr:row>
      <xdr:rowOff>0</xdr:rowOff>
    </xdr:from>
    <xdr:ext cx="19050" cy="9525"/>
    <xdr:pic>
      <xdr:nvPicPr>
        <xdr:cNvPr id="5158" name="Picture 29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19</xdr:row>
      <xdr:rowOff>0</xdr:rowOff>
    </xdr:from>
    <xdr:ext cx="19050" cy="9525"/>
    <xdr:pic>
      <xdr:nvPicPr>
        <xdr:cNvPr id="5159" name="Picture 29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690562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60" name="Picture 1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61" name="Picture 1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62" name="Picture 1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63" name="Picture 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64" name="Picture 1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65" name="Picture 1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66" name="Picture 1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67" name="Picture 1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68" name="Picture 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69" name="Picture 1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70" name="Picture 1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71" name="Picture 1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72" name="Picture 1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73" name="Picture 1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74" name="Picture 1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75" name="Picture 1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76" name="Picture 1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77" name="Picture 1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78" name="Picture 1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79" name="Picture 1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80" name="Picture 1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81" name="Picture 2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82" name="Picture 2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83" name="Picture 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84" name="Picture 2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85" name="Picture 2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86" name="Picture 2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87" name="Picture 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88" name="Picture 2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89" name="Picture 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90" name="Picture 2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91" name="Picture 2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92" name="Picture 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93" name="Picture 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94" name="Picture 2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95" name="Picture 2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96" name="Picture 2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197" name="Picture 2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198" name="Picture 2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199" name="Picture 3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00" name="Picture 3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01" name="Picture 3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02" name="Picture 3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03" name="Picture 3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04" name="Picture 3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05" name="Picture 3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06" name="Picture 3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07" name="Picture 3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08" name="Picture 3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09" name="Picture 3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10" name="Picture 3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11" name="Picture 3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12" name="Picture 3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13" name="Picture 3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14" name="Picture 3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15" name="Picture 3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16" name="Picture 3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17" name="Picture 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18" name="Picture 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19" name="Picture 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20" name="Picture 3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21" name="Picture 3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22" name="Picture 4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23" name="Picture 4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24" name="Picture 4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25" name="Picture 4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26" name="Picture 4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27" name="Picture 4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28" name="Picture 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29" name="Picture 4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30" name="Picture 4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31" name="Picture 4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32" name="Picture 4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33" name="Picture 4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34" name="Picture 4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35" name="Picture 4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36" name="Picture 4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37" name="Picture 4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38" name="Picture 4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39" name="Picture 4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40" name="Picture 4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41" name="Picture 4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42" name="Picture 4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43" name="Picture 4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44" name="Picture 5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45" name="Picture 5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46" name="Picture 5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47" name="Picture 5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48" name="Picture 5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49" name="Picture 5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50" name="Picture 5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51" name="Picture 5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52" name="Picture 5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53" name="Picture 5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54" name="Picture 5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55" name="Picture 5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56" name="Picture 5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57" name="Picture 5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58" name="Picture 5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59" name="Picture 5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60" name="Picture 5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61" name="Picture 5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62" name="Picture 5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63" name="Picture 5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64" name="Picture 5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65" name="Picture 6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66" name="Picture 6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67" name="Picture 6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68" name="Picture 6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69" name="Picture 6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70" name="Picture 6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71" name="Picture 6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72" name="Picture 6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73" name="Picture 6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74" name="Picture 6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75" name="Picture 6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76" name="Picture 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77" name="Picture 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78" name="Picture 6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79" name="Picture 6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80" name="Picture 6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81" name="Picture 6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82" name="Picture 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83" name="Picture 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84" name="Picture 6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85" name="Picture 6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86" name="Picture 7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87" name="Picture 7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88" name="Picture 7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89" name="Picture 7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90" name="Picture 7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91" name="Picture 7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92" name="Picture 7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93" name="Picture 7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94" name="Picture 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95" name="Picture 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96" name="Picture 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297" name="Picture 7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298" name="Picture 7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299" name="Picture 7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00" name="Picture 7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01" name="Picture 7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02" name="Picture 7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03" name="Picture 7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04" name="Picture 7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05" name="Picture 7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06" name="Picture 7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07" name="Picture 8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08" name="Picture 8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09" name="Picture 8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10" name="Picture 8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11" name="Picture 8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12" name="Picture 8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13" name="Picture 8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14" name="Picture 8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15" name="Picture 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16" name="Picture 8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17" name="Picture 8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18" name="Picture 8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19" name="Picture 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20" name="Picture 8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21" name="Picture 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22" name="Picture 8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23" name="Picture 8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24" name="Picture 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25" name="Picture 9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26" name="Picture 9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27" name="Picture 9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28" name="Picture 9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29" name="Picture 9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30" name="Picture 9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31" name="Picture 9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32" name="Picture 9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33" name="Picture 9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34" name="Picture 9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35" name="Picture 9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36" name="Picture 9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37" name="Picture 9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38" name="Picture 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39" name="Picture 9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40" name="Picture 9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41" name="Picture 9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42" name="Picture 9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43" name="Picture 9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44" name="Picture 9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45" name="Picture 9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46" name="Picture 10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47" name="Picture 10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48" name="Picture 10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49" name="Picture 10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50" name="Picture 10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51" name="Picture 10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52" name="Picture 10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53" name="Picture 10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54" name="Picture 10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55" name="Picture 10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56" name="Picture 10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57" name="Picture 10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58" name="Picture 10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59" name="Picture 10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60" name="Picture 10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61" name="Picture 10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62" name="Picture 10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63" name="Picture 10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64" name="Picture 10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65" name="Picture 10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66" name="Picture 10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67" name="Picture 10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68" name="Picture 11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69" name="Picture 11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70" name="Picture 11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71" name="Picture 11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72" name="Picture 11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73" name="Picture 11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74" name="Picture 11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75" name="Picture 11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76" name="Picture 11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77" name="Picture 11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78" name="Picture 11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79" name="Picture 11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80" name="Picture 11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81" name="Picture 11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82" name="Picture 11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83" name="Picture 11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84" name="Picture 12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85" name="Picture 12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86" name="Picture 12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87" name="Picture 12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88" name="Picture 12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89" name="Picture 12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90" name="Picture 12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91" name="Picture 12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92" name="Picture 12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93" name="Picture 12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94" name="Picture 12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95" name="Picture 12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96" name="Picture 12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397" name="Picture 126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398" name="Picture 127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399" name="Picture 12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00" name="Picture 12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01" name="Picture 12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02" name="Picture 12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03" name="Picture 129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04" name="Picture 12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05" name="Picture 12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06" name="Picture 13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07" name="Picture 13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08" name="Picture 13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09" name="Picture 13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10" name="Picture 132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11" name="Picture 13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12" name="Picture 13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13" name="Picture 13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14" name="Picture 13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15" name="Picture 13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16" name="Picture 13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17" name="Picture 13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18" name="Picture 13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19" name="Picture 13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20" name="Picture 13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21" name="Picture 13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22" name="Picture 13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23" name="Picture 13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24" name="Picture 139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25" name="Picture 13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26" name="Picture 14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27" name="Picture 14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28" name="Picture 14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29" name="Picture 14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30" name="Picture 14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31" name="Picture 14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32" name="Picture 1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33" name="Picture 1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34" name="Picture 14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35" name="Picture 14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36" name="Picture 1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37" name="Picture 14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38" name="Picture 14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39" name="Picture 14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40" name="Picture 14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41" name="Picture 14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42" name="Picture 15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43" name="Picture 15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44" name="Picture 15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45" name="Picture 1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46" name="Picture 15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47" name="Picture 15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48" name="Picture 1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49" name="Picture 15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50" name="Picture 15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51" name="Picture 15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52" name="Picture 15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53" name="Picture 15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54" name="Picture 15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55" name="Picture 15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56" name="Picture 15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57" name="Picture 15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58" name="Picture 15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59" name="Picture 15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60" name="Picture 16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61" name="Picture 16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62" name="Picture 16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63" name="Picture 16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64" name="Picture 161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65" name="Picture 16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66" name="Picture 16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67" name="Picture 16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68" name="Picture 16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69" name="Picture 16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70" name="Picture 16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71" name="Picture 16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72" name="Picture 16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73" name="Picture 16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74" name="Picture 16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75" name="Picture 16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76" name="Picture 16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77" name="Picture 16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78" name="Picture 16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79" name="Picture 16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80" name="Picture 16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81" name="Picture 17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82" name="Picture 17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83" name="Picture 17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84" name="Picture 17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85" name="Picture 17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86" name="Picture 17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87" name="Picture 17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88" name="Picture 17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89" name="Picture 17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90" name="Picture 17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91" name="Picture 17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92" name="Picture 17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93" name="Picture 17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94" name="Picture 17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95" name="Picture 17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96" name="Picture 18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497" name="Picture 18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498" name="Picture 18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499" name="Picture 18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00" name="Picture 18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01" name="Picture 181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02" name="Picture 18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03" name="Picture 18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04" name="Picture 18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05" name="Picture 184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06" name="Picture 184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07" name="Picture 18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08" name="Picture 185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09" name="Picture 185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10" name="Picture 18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11" name="Picture 187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12" name="Picture 18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13" name="Picture 18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14" name="Picture 188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15" name="Picture 188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16" name="Picture 18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17" name="Picture 189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18" name="Picture 190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19" name="Picture 19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20" name="Picture 191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21" name="Picture 191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22" name="Picture 19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23" name="Picture 192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24" name="Picture 192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25" name="Picture 192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26" name="Picture 194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27" name="Picture 194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28" name="Picture 194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29" name="Picture 19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30" name="Picture 19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31" name="Picture 19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32" name="Picture 197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33" name="Picture 19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34" name="Picture 19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35" name="Picture 19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36" name="Picture 19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37" name="Picture 19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38" name="Picture 20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39" name="Picture 20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40" name="Picture 20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41" name="Picture 20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42" name="Picture 20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43" name="Picture 20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44" name="Picture 20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45" name="Picture 20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46" name="Picture 20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47" name="Picture 20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48" name="Picture 20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49" name="Picture 20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50" name="Picture 20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51" name="Picture 20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52" name="Picture 20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53" name="Picture 20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54" name="Picture 20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55" name="Picture 20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56" name="Picture 20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57" name="Picture 20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58" name="Picture 20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59" name="Picture 21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60" name="Picture 21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61" name="Picture 21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62" name="Picture 21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63" name="Picture 21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64" name="Picture 21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65" name="Picture 21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66" name="Picture 21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67" name="Picture 21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68" name="Picture 21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69" name="Picture 21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70" name="Picture 21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71" name="Picture 21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72" name="Picture 21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73" name="Picture 21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74" name="Picture 21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75" name="Picture 21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76" name="Picture 21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77" name="Picture 21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78" name="Picture 21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79" name="Picture 21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80" name="Picture 220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81" name="Picture 220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82" name="Picture 22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83" name="Picture 221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84" name="Picture 22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85" name="Picture 22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86" name="Picture 22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87" name="Picture 22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88" name="Picture 22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89" name="Picture 22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90" name="Picture 22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91" name="Picture 22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92" name="Picture 22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93" name="Picture 22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94" name="Picture 22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95" name="Picture 22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96" name="Picture 22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597" name="Picture 22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598" name="Picture 23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599" name="Picture 23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00" name="Picture 23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01" name="Picture 236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02" name="Picture 23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03" name="Picture 23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04" name="Picture 23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05" name="Picture 23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06" name="Picture 23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07" name="Picture 238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08" name="Picture 23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09" name="Picture 23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10" name="Picture 243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11" name="Picture 243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12" name="Picture 243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13" name="Picture 244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14" name="Picture 24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15" name="Picture 24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16" name="Picture 245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17" name="Picture 245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18" name="Picture 246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19" name="Picture 247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20" name="Picture 247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21" name="Picture 247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22" name="Picture 248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23" name="Picture 248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24" name="Picture 248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25" name="Picture 250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26" name="Picture 250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27" name="Picture 250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28" name="Picture 251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29" name="Picture 251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30" name="Picture 251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31" name="Picture 253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32" name="Picture 25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33" name="Picture 25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34" name="Picture 254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35" name="Picture 254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36" name="Picture 254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37" name="Picture 25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38" name="Picture 25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39" name="Picture 25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40" name="Picture 257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41" name="Picture 25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42" name="Picture 25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43" name="Picture 25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44" name="Picture 25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45" name="Picture 25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46" name="Picture 26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47" name="Picture 26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48" name="Picture 26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49" name="Picture 26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50" name="Picture 26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51" name="Picture 262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52" name="Picture 26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53" name="Picture 26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54" name="Picture 26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55" name="Picture 265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56" name="Picture 265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57" name="Picture 265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58" name="Picture 26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59" name="Picture 26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60" name="Picture 266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61" name="Picture 268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62" name="Picture 268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63" name="Picture 268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64" name="Picture 26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65" name="Picture 26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66" name="Picture 269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67" name="Picture 27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68" name="Picture 271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69" name="Picture 271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70" name="Picture 27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71" name="Picture 27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72" name="Picture 272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73" name="Picture 27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74" name="Picture 273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75" name="Picture 273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76" name="Picture 27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77" name="Picture 27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78" name="Picture 275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79" name="Picture 276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80" name="Picture 276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81" name="Picture 276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82" name="Picture 27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83" name="Picture 27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84" name="Picture 278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85" name="Picture 279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86" name="Picture 279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87" name="Picture 279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88" name="Picture 280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89" name="Picture 28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90" name="Picture 28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91" name="Picture 28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92" name="Picture 28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93" name="Picture 282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94" name="Picture 283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95" name="Picture 28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96" name="Picture 28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697" name="Picture 284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698" name="Picture 285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699" name="Picture 285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700" name="Picture 286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701" name="Picture 2863"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702" name="Picture 2864"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703" name="Picture 287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704" name="Picture 287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705" name="Picture 287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706" name="Picture 289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707" name="Picture 289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708" name="Picture 289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709" name="Picture 290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710" name="Picture 2908"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711" name="Picture 2909"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712" name="Picture 2920"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713" name="Picture 2921"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714" name="Picture 2922"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21</xdr:row>
      <xdr:rowOff>0</xdr:rowOff>
    </xdr:from>
    <xdr:ext cx="19050" cy="9525"/>
    <xdr:pic>
      <xdr:nvPicPr>
        <xdr:cNvPr id="5715" name="Picture 2935"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21</xdr:row>
      <xdr:rowOff>0</xdr:rowOff>
    </xdr:from>
    <xdr:ext cx="19050" cy="9525"/>
    <xdr:pic>
      <xdr:nvPicPr>
        <xdr:cNvPr id="5716" name="Picture 2936"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21</xdr:row>
      <xdr:rowOff>0</xdr:rowOff>
    </xdr:from>
    <xdr:ext cx="19050" cy="9525"/>
    <xdr:pic>
      <xdr:nvPicPr>
        <xdr:cNvPr id="5717" name="Picture 2937" descr="space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9975" y="76104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377;&#26426;&#28082;&#20307;&#29702;&#21270;&#25968;&#2545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有机液体理化数据"/>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6" sqref="A6"/>
    </sheetView>
  </sheetViews>
  <sheetFormatPr defaultRowHeight="13.5"/>
  <cols>
    <col min="1" max="1" width="91.625" customWidth="1"/>
  </cols>
  <sheetData>
    <row r="1" spans="1:1" ht="186" customHeight="1">
      <c r="A1" s="1" t="s">
        <v>267</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zoomScale="85" zoomScaleNormal="85" workbookViewId="0">
      <selection activeCell="D7" sqref="D7"/>
    </sheetView>
  </sheetViews>
  <sheetFormatPr defaultRowHeight="13.5"/>
  <cols>
    <col min="2" max="2" width="18.75" customWidth="1"/>
    <col min="3" max="3" width="16.875" customWidth="1"/>
    <col min="4" max="4" width="15.5" customWidth="1"/>
    <col min="5" max="5" width="16.125" customWidth="1"/>
    <col min="6" max="6" width="20.875" customWidth="1"/>
    <col min="7" max="7" width="22.375" hidden="1" customWidth="1"/>
    <col min="8" max="8" width="17.375" hidden="1" customWidth="1"/>
    <col min="9" max="9" width="15.75" hidden="1" customWidth="1"/>
    <col min="10" max="10" width="24.625" hidden="1" customWidth="1"/>
    <col min="11" max="11" width="16.875" customWidth="1"/>
    <col min="12" max="13" width="14.25" customWidth="1"/>
    <col min="14" max="14" width="16.875" customWidth="1"/>
  </cols>
  <sheetData>
    <row r="1" spans="1:14" ht="27" customHeight="1">
      <c r="A1" s="86" t="s">
        <v>255</v>
      </c>
      <c r="B1" s="86"/>
      <c r="C1" s="86"/>
    </row>
    <row r="2" spans="1:14" ht="42.75" customHeight="1">
      <c r="A2" s="39" t="s">
        <v>164</v>
      </c>
      <c r="B2" s="39" t="s">
        <v>40</v>
      </c>
      <c r="C2" s="39" t="s">
        <v>41</v>
      </c>
      <c r="D2" s="39" t="s">
        <v>42</v>
      </c>
      <c r="E2" s="39" t="s">
        <v>43</v>
      </c>
      <c r="F2" s="39" t="s">
        <v>257</v>
      </c>
      <c r="G2" s="39" t="s">
        <v>258</v>
      </c>
      <c r="H2" s="39" t="s">
        <v>259</v>
      </c>
      <c r="I2" s="39" t="s">
        <v>260</v>
      </c>
      <c r="J2" s="7" t="s">
        <v>71</v>
      </c>
      <c r="K2" s="7" t="s">
        <v>33</v>
      </c>
      <c r="L2" s="7" t="s">
        <v>32</v>
      </c>
      <c r="M2" s="39" t="s">
        <v>261</v>
      </c>
      <c r="N2" s="39" t="s">
        <v>7</v>
      </c>
    </row>
    <row r="3" spans="1:14" ht="27" customHeight="1">
      <c r="A3" s="45" t="s">
        <v>46</v>
      </c>
      <c r="B3" s="12">
        <v>90000</v>
      </c>
      <c r="C3" s="12">
        <v>5</v>
      </c>
      <c r="D3" s="12">
        <v>400</v>
      </c>
      <c r="E3" s="12">
        <v>400</v>
      </c>
      <c r="F3" s="12"/>
      <c r="G3" s="8">
        <f>VLOOKUP(A3,油品理化参数!A3:X500,24,0)*1000</f>
        <v>25866.489918652376</v>
      </c>
      <c r="H3" s="12">
        <f>VLOOKUP(A3,油品理化参数!A3:X500,2,0)*1000</f>
        <v>770</v>
      </c>
      <c r="I3" s="8">
        <f>VLOOKUP(A3,油品理化参数!A3:X500,4,0)</f>
        <v>68</v>
      </c>
      <c r="J3" s="8">
        <f>(1.2*10^-4*G3*I3)/(VLOOKUP(A3,油品理化参数!A3:X500,17,0)+273.15)</f>
        <v>0.77272765050779213</v>
      </c>
      <c r="K3" s="12">
        <v>880000</v>
      </c>
      <c r="L3" s="11">
        <f>K3*1000/H3</f>
        <v>1142857.142857143</v>
      </c>
      <c r="M3" s="11">
        <v>4000</v>
      </c>
      <c r="N3" s="8">
        <f>IF((F3=""),J3*L3/1000-B3*D3*M3/1000000000+C3*E3*M3/1000000000,J3*L3/1000-F3)</f>
        <v>739.12531486604826</v>
      </c>
    </row>
    <row r="4" spans="1:14" ht="27" customHeight="1">
      <c r="A4" s="45"/>
      <c r="B4" s="12"/>
      <c r="C4" s="12"/>
      <c r="D4" s="12"/>
      <c r="E4" s="12"/>
      <c r="F4" s="12"/>
      <c r="G4" s="8" t="e">
        <f>VLOOKUP(A4,油品理化参数!A4:X501,24,0)*1000</f>
        <v>#N/A</v>
      </c>
      <c r="H4" s="12" t="e">
        <f>VLOOKUP(A4,油品理化参数!A4:X501,2,0)*1000</f>
        <v>#N/A</v>
      </c>
      <c r="I4" s="8" t="e">
        <f>VLOOKUP(A4,油品理化参数!A4:X501,4,0)</f>
        <v>#N/A</v>
      </c>
      <c r="J4" s="8" t="e">
        <f>(1.2*10^-4*G4*I4)/(VLOOKUP(A4,油品理化参数!A4:X15,17,0)+273.15)</f>
        <v>#N/A</v>
      </c>
      <c r="K4" s="12"/>
      <c r="L4" s="11" t="e">
        <f>K4*1000/H4</f>
        <v>#N/A</v>
      </c>
      <c r="M4" s="12"/>
      <c r="N4" s="8" t="e">
        <f>IF((F4=""),J4*L4/1000-B4*D4*M4/1000000000+C4*E4*M4/1000000000,J4*L4/1000-F4)</f>
        <v>#N/A</v>
      </c>
    </row>
    <row r="5" spans="1:14" ht="27" customHeight="1">
      <c r="A5" s="45"/>
      <c r="B5" s="12"/>
      <c r="C5" s="12"/>
      <c r="D5" s="12"/>
      <c r="E5" s="12"/>
      <c r="F5" s="12"/>
      <c r="G5" s="8" t="e">
        <f>VLOOKUP(A5,油品理化参数!A5:X502,24,0)*1000</f>
        <v>#N/A</v>
      </c>
      <c r="H5" s="12" t="e">
        <f>VLOOKUP(A5,油品理化参数!A5:X502,2,0)*1000</f>
        <v>#N/A</v>
      </c>
      <c r="I5" s="8" t="e">
        <f>VLOOKUP(A5,油品理化参数!A5:X502,4,0)</f>
        <v>#N/A</v>
      </c>
      <c r="J5" s="8" t="e">
        <f>(1.2*10^-4*G5*I5)/(VLOOKUP(A5,油品理化参数!A5:X16,17,0)+273.15)</f>
        <v>#N/A</v>
      </c>
      <c r="K5" s="12"/>
      <c r="L5" s="11" t="e">
        <f t="shared" ref="L5:L25" si="0">K5*1000/H5</f>
        <v>#N/A</v>
      </c>
      <c r="M5" s="12"/>
      <c r="N5" s="8" t="e">
        <f t="shared" ref="N5:N25" si="1">IF((F5=""),J5*L5/1000-B5*D5*M5/1000000000+C5*E5*M5/1000000000,J5*L5/1000-F5)</f>
        <v>#N/A</v>
      </c>
    </row>
    <row r="6" spans="1:14" ht="27" customHeight="1">
      <c r="A6" s="45"/>
      <c r="B6" s="12"/>
      <c r="C6" s="12"/>
      <c r="D6" s="12"/>
      <c r="E6" s="12"/>
      <c r="F6" s="12"/>
      <c r="G6" s="8" t="e">
        <f>VLOOKUP(A6,油品理化参数!A6:X503,24,0)*1000</f>
        <v>#N/A</v>
      </c>
      <c r="H6" s="12" t="e">
        <f>VLOOKUP(A6,油品理化参数!A6:X503,2,0)*1000</f>
        <v>#N/A</v>
      </c>
      <c r="I6" s="8" t="e">
        <f>VLOOKUP(A6,油品理化参数!A6:X503,4,0)</f>
        <v>#N/A</v>
      </c>
      <c r="J6" s="8" t="e">
        <f>(1.2*10^-4*G6*I6)/(VLOOKUP(A6,油品理化参数!A6:X17,17,0)+273.15)</f>
        <v>#N/A</v>
      </c>
      <c r="K6" s="12"/>
      <c r="L6" s="11" t="e">
        <f t="shared" si="0"/>
        <v>#N/A</v>
      </c>
      <c r="M6" s="12"/>
      <c r="N6" s="8" t="e">
        <f t="shared" si="1"/>
        <v>#N/A</v>
      </c>
    </row>
    <row r="7" spans="1:14" ht="27" customHeight="1">
      <c r="A7" s="45"/>
      <c r="B7" s="12"/>
      <c r="C7" s="12"/>
      <c r="D7" s="12"/>
      <c r="E7" s="12"/>
      <c r="F7" s="12"/>
      <c r="G7" s="8" t="e">
        <f>VLOOKUP(A7,油品理化参数!A7:X504,24,0)*1000</f>
        <v>#N/A</v>
      </c>
      <c r="H7" s="12" t="e">
        <f>VLOOKUP(A7,油品理化参数!A7:X504,2,0)*1000</f>
        <v>#N/A</v>
      </c>
      <c r="I7" s="8" t="e">
        <f>VLOOKUP(A7,油品理化参数!A7:X504,4,0)</f>
        <v>#N/A</v>
      </c>
      <c r="J7" s="8" t="e">
        <f>(1.2*10^-4*G7*I7)/(VLOOKUP(A7,油品理化参数!A7:X18,17,0)+273.15)</f>
        <v>#N/A</v>
      </c>
      <c r="K7" s="12"/>
      <c r="L7" s="11" t="e">
        <f t="shared" si="0"/>
        <v>#N/A</v>
      </c>
      <c r="M7" s="12"/>
      <c r="N7" s="8" t="e">
        <f t="shared" si="1"/>
        <v>#N/A</v>
      </c>
    </row>
    <row r="8" spans="1:14" ht="27" customHeight="1">
      <c r="A8" s="45"/>
      <c r="B8" s="12"/>
      <c r="C8" s="12"/>
      <c r="D8" s="12"/>
      <c r="E8" s="12"/>
      <c r="F8" s="12"/>
      <c r="G8" s="8" t="e">
        <f>VLOOKUP(A8,油品理化参数!A8:X505,24,0)*1000</f>
        <v>#N/A</v>
      </c>
      <c r="H8" s="12" t="e">
        <f>VLOOKUP(A8,油品理化参数!A8:X505,2,0)*1000</f>
        <v>#N/A</v>
      </c>
      <c r="I8" s="8" t="e">
        <f>VLOOKUP(A8,油品理化参数!A8:X505,4,0)</f>
        <v>#N/A</v>
      </c>
      <c r="J8" s="8" t="e">
        <f>(1.2*10^-4*G8*I8)/(VLOOKUP(A8,油品理化参数!A8:X19,17,0)+273.15)</f>
        <v>#N/A</v>
      </c>
      <c r="K8" s="12"/>
      <c r="L8" s="11" t="e">
        <f t="shared" si="0"/>
        <v>#N/A</v>
      </c>
      <c r="M8" s="12"/>
      <c r="N8" s="8" t="e">
        <f t="shared" si="1"/>
        <v>#N/A</v>
      </c>
    </row>
    <row r="9" spans="1:14" ht="27" customHeight="1">
      <c r="A9" s="45"/>
      <c r="B9" s="12"/>
      <c r="C9" s="12"/>
      <c r="D9" s="12"/>
      <c r="E9" s="12"/>
      <c r="F9" s="12"/>
      <c r="G9" s="8" t="e">
        <f>VLOOKUP(A9,油品理化参数!A9:X506,24,0)*1000</f>
        <v>#N/A</v>
      </c>
      <c r="H9" s="12" t="e">
        <f>VLOOKUP(A9,油品理化参数!A9:X506,2,0)*1000</f>
        <v>#N/A</v>
      </c>
      <c r="I9" s="8" t="e">
        <f>VLOOKUP(A9,油品理化参数!A9:X506,4,0)</f>
        <v>#N/A</v>
      </c>
      <c r="J9" s="8" t="e">
        <f>(1.2*10^-4*G9*I9)/(VLOOKUP(A9,油品理化参数!A9:X20,17,0)+273.15)</f>
        <v>#N/A</v>
      </c>
      <c r="K9" s="12"/>
      <c r="L9" s="11" t="e">
        <f t="shared" si="0"/>
        <v>#N/A</v>
      </c>
      <c r="M9" s="12"/>
      <c r="N9" s="8" t="e">
        <f t="shared" si="1"/>
        <v>#N/A</v>
      </c>
    </row>
    <row r="10" spans="1:14" ht="27" customHeight="1">
      <c r="A10" s="45"/>
      <c r="B10" s="12"/>
      <c r="C10" s="12"/>
      <c r="D10" s="12"/>
      <c r="E10" s="12"/>
      <c r="F10" s="12"/>
      <c r="G10" s="8" t="e">
        <f>VLOOKUP(A10,油品理化参数!A10:X507,24,0)*1000</f>
        <v>#N/A</v>
      </c>
      <c r="H10" s="12" t="e">
        <f>VLOOKUP(A10,油品理化参数!A10:X507,2,0)*1000</f>
        <v>#N/A</v>
      </c>
      <c r="I10" s="8" t="e">
        <f>VLOOKUP(A10,油品理化参数!A10:X507,4,0)</f>
        <v>#N/A</v>
      </c>
      <c r="J10" s="8" t="e">
        <f>(1.2*10^-4*G10*I10)/(VLOOKUP(A10,油品理化参数!A10:X21,17,0)+273.15)</f>
        <v>#N/A</v>
      </c>
      <c r="K10" s="12"/>
      <c r="L10" s="11" t="e">
        <f t="shared" si="0"/>
        <v>#N/A</v>
      </c>
      <c r="M10" s="12"/>
      <c r="N10" s="8" t="e">
        <f t="shared" si="1"/>
        <v>#N/A</v>
      </c>
    </row>
    <row r="11" spans="1:14" ht="27" customHeight="1">
      <c r="A11" s="45"/>
      <c r="B11" s="12"/>
      <c r="C11" s="12"/>
      <c r="D11" s="12"/>
      <c r="E11" s="12"/>
      <c r="F11" s="12"/>
      <c r="G11" s="8" t="e">
        <f>VLOOKUP(A11,油品理化参数!A11:X508,24,0)*1000</f>
        <v>#N/A</v>
      </c>
      <c r="H11" s="12" t="e">
        <f>VLOOKUP(A11,油品理化参数!A11:X508,2,0)*1000</f>
        <v>#N/A</v>
      </c>
      <c r="I11" s="8" t="e">
        <f>VLOOKUP(A11,油品理化参数!A11:X508,4,0)</f>
        <v>#N/A</v>
      </c>
      <c r="J11" s="8" t="e">
        <f>(1.2*10^-4*G11*I11)/(VLOOKUP(A11,油品理化参数!A11:X22,17,0)+273.15)</f>
        <v>#N/A</v>
      </c>
      <c r="K11" s="12"/>
      <c r="L11" s="11" t="e">
        <f t="shared" si="0"/>
        <v>#N/A</v>
      </c>
      <c r="M11" s="12"/>
      <c r="N11" s="8" t="e">
        <f t="shared" si="1"/>
        <v>#N/A</v>
      </c>
    </row>
    <row r="12" spans="1:14" ht="27" customHeight="1">
      <c r="A12" s="45"/>
      <c r="B12" s="12"/>
      <c r="C12" s="12"/>
      <c r="D12" s="12"/>
      <c r="E12" s="12"/>
      <c r="F12" s="12"/>
      <c r="G12" s="8" t="e">
        <f>VLOOKUP(A12,油品理化参数!A12:X509,24,0)*1000</f>
        <v>#N/A</v>
      </c>
      <c r="H12" s="12" t="e">
        <f>VLOOKUP(A12,油品理化参数!A12:X509,2,0)*1000</f>
        <v>#N/A</v>
      </c>
      <c r="I12" s="8" t="e">
        <f>VLOOKUP(A12,油品理化参数!A12:X509,4,0)</f>
        <v>#N/A</v>
      </c>
      <c r="J12" s="8" t="e">
        <f>(1.2*10^-4*G12*I12)/(VLOOKUP(A12,油品理化参数!A12:X23,17,0)+273.15)</f>
        <v>#N/A</v>
      </c>
      <c r="K12" s="12"/>
      <c r="L12" s="11" t="e">
        <f t="shared" si="0"/>
        <v>#N/A</v>
      </c>
      <c r="M12" s="12"/>
      <c r="N12" s="8" t="e">
        <f t="shared" si="1"/>
        <v>#N/A</v>
      </c>
    </row>
    <row r="13" spans="1:14" ht="27" customHeight="1">
      <c r="A13" s="45"/>
      <c r="B13" s="12"/>
      <c r="C13" s="12"/>
      <c r="D13" s="12"/>
      <c r="E13" s="12"/>
      <c r="F13" s="12"/>
      <c r="G13" s="8" t="e">
        <f>VLOOKUP(A13,油品理化参数!A13:X510,24,0)*1000</f>
        <v>#N/A</v>
      </c>
      <c r="H13" s="12" t="e">
        <f>VLOOKUP(A13,油品理化参数!A13:X510,2,0)*1000</f>
        <v>#N/A</v>
      </c>
      <c r="I13" s="8" t="e">
        <f>VLOOKUP(A13,油品理化参数!A13:X510,4,0)</f>
        <v>#N/A</v>
      </c>
      <c r="J13" s="8" t="e">
        <f>(1.2*10^-4*G13*I13)/(VLOOKUP(A13,油品理化参数!A13:X24,17,0)+273.15)</f>
        <v>#N/A</v>
      </c>
      <c r="K13" s="12"/>
      <c r="L13" s="11" t="e">
        <f t="shared" si="0"/>
        <v>#N/A</v>
      </c>
      <c r="M13" s="12"/>
      <c r="N13" s="8" t="e">
        <f t="shared" si="1"/>
        <v>#N/A</v>
      </c>
    </row>
    <row r="14" spans="1:14" ht="27" customHeight="1">
      <c r="A14" s="45"/>
      <c r="B14" s="12"/>
      <c r="C14" s="12"/>
      <c r="D14" s="12"/>
      <c r="E14" s="12"/>
      <c r="F14" s="12"/>
      <c r="G14" s="8" t="e">
        <f>VLOOKUP(A14,油品理化参数!A14:X511,24,0)*1000</f>
        <v>#N/A</v>
      </c>
      <c r="H14" s="12" t="e">
        <f>VLOOKUP(A14,油品理化参数!A14:X511,2,0)*1000</f>
        <v>#N/A</v>
      </c>
      <c r="I14" s="8" t="e">
        <f>VLOOKUP(A14,油品理化参数!A14:X511,4,0)</f>
        <v>#N/A</v>
      </c>
      <c r="J14" s="8" t="e">
        <f>(1.2*10^-4*G14*I14)/(VLOOKUP(A14,油品理化参数!A14:X25,17,0)+273.15)</f>
        <v>#N/A</v>
      </c>
      <c r="K14" s="12"/>
      <c r="L14" s="11" t="e">
        <f t="shared" si="0"/>
        <v>#N/A</v>
      </c>
      <c r="M14" s="12"/>
      <c r="N14" s="8" t="e">
        <f t="shared" si="1"/>
        <v>#N/A</v>
      </c>
    </row>
    <row r="15" spans="1:14" ht="27" customHeight="1">
      <c r="A15" s="45"/>
      <c r="B15" s="12"/>
      <c r="C15" s="12"/>
      <c r="D15" s="12"/>
      <c r="E15" s="12"/>
      <c r="F15" s="12"/>
      <c r="G15" s="8" t="e">
        <f>VLOOKUP(A15,油品理化参数!A15:X512,24,0)*1000</f>
        <v>#N/A</v>
      </c>
      <c r="H15" s="12" t="e">
        <f>VLOOKUP(A15,油品理化参数!A15:X512,2,0)*1000</f>
        <v>#N/A</v>
      </c>
      <c r="I15" s="8" t="e">
        <f>VLOOKUP(A15,油品理化参数!A15:X512,4,0)</f>
        <v>#N/A</v>
      </c>
      <c r="J15" s="8" t="e">
        <f>(1.2*10^-4*G15*I15)/(VLOOKUP(A15,油品理化参数!A15:X26,17,0)+273.15)</f>
        <v>#N/A</v>
      </c>
      <c r="K15" s="12"/>
      <c r="L15" s="11" t="e">
        <f t="shared" si="0"/>
        <v>#N/A</v>
      </c>
      <c r="M15" s="12"/>
      <c r="N15" s="8" t="e">
        <f t="shared" si="1"/>
        <v>#N/A</v>
      </c>
    </row>
    <row r="16" spans="1:14" ht="27" customHeight="1">
      <c r="A16" s="45"/>
      <c r="B16" s="12"/>
      <c r="C16" s="12"/>
      <c r="D16" s="12"/>
      <c r="E16" s="12"/>
      <c r="F16" s="12"/>
      <c r="G16" s="8" t="e">
        <f>VLOOKUP(A16,油品理化参数!A16:X513,24,0)*1000</f>
        <v>#N/A</v>
      </c>
      <c r="H16" s="12" t="e">
        <f>VLOOKUP(A16,油品理化参数!A16:X513,2,0)*1000</f>
        <v>#N/A</v>
      </c>
      <c r="I16" s="8" t="e">
        <f>VLOOKUP(A16,油品理化参数!A16:X513,4,0)</f>
        <v>#N/A</v>
      </c>
      <c r="J16" s="8" t="e">
        <f>(1.2*10^-4*G16*I16)/(VLOOKUP(A16,油品理化参数!A16:X27,17,0)+273.15)</f>
        <v>#N/A</v>
      </c>
      <c r="K16" s="12"/>
      <c r="L16" s="11" t="e">
        <f t="shared" si="0"/>
        <v>#N/A</v>
      </c>
      <c r="M16" s="12"/>
      <c r="N16" s="8" t="e">
        <f t="shared" si="1"/>
        <v>#N/A</v>
      </c>
    </row>
    <row r="17" spans="1:14" ht="27" customHeight="1">
      <c r="A17" s="45"/>
      <c r="B17" s="12"/>
      <c r="C17" s="12"/>
      <c r="D17" s="12"/>
      <c r="E17" s="12"/>
      <c r="F17" s="12"/>
      <c r="G17" s="8" t="e">
        <f>VLOOKUP(A17,油品理化参数!A17:X514,24,0)*1000</f>
        <v>#N/A</v>
      </c>
      <c r="H17" s="12" t="e">
        <f>VLOOKUP(A17,油品理化参数!A17:X514,2,0)*1000</f>
        <v>#N/A</v>
      </c>
      <c r="I17" s="8" t="e">
        <f>VLOOKUP(A17,油品理化参数!A17:X514,4,0)</f>
        <v>#N/A</v>
      </c>
      <c r="J17" s="8" t="e">
        <f>(1.2*10^-4*G17*I17)/(VLOOKUP(A17,油品理化参数!A17:X28,17,0)+273.15)</f>
        <v>#N/A</v>
      </c>
      <c r="K17" s="12"/>
      <c r="L17" s="11" t="e">
        <f t="shared" si="0"/>
        <v>#N/A</v>
      </c>
      <c r="M17" s="12"/>
      <c r="N17" s="8" t="e">
        <f t="shared" si="1"/>
        <v>#N/A</v>
      </c>
    </row>
    <row r="18" spans="1:14" ht="27" customHeight="1">
      <c r="A18" s="45"/>
      <c r="B18" s="12"/>
      <c r="C18" s="12"/>
      <c r="D18" s="12"/>
      <c r="E18" s="12"/>
      <c r="F18" s="12"/>
      <c r="G18" s="8" t="e">
        <f>VLOOKUP(A18,油品理化参数!A18:X515,24,0)*1000</f>
        <v>#N/A</v>
      </c>
      <c r="H18" s="12" t="e">
        <f>VLOOKUP(A18,油品理化参数!A18:X515,2,0)*1000</f>
        <v>#N/A</v>
      </c>
      <c r="I18" s="8" t="e">
        <f>VLOOKUP(A18,油品理化参数!A18:X515,4,0)</f>
        <v>#N/A</v>
      </c>
      <c r="J18" s="8" t="e">
        <f>(1.2*10^-4*G18*I18)/(VLOOKUP(A18,油品理化参数!A18:X29,17,0)+273.15)</f>
        <v>#N/A</v>
      </c>
      <c r="K18" s="12"/>
      <c r="L18" s="11" t="e">
        <f t="shared" si="0"/>
        <v>#N/A</v>
      </c>
      <c r="M18" s="12"/>
      <c r="N18" s="8" t="e">
        <f t="shared" si="1"/>
        <v>#N/A</v>
      </c>
    </row>
    <row r="19" spans="1:14" ht="27" customHeight="1">
      <c r="A19" s="45"/>
      <c r="B19" s="12"/>
      <c r="C19" s="12"/>
      <c r="D19" s="12"/>
      <c r="E19" s="12"/>
      <c r="F19" s="12"/>
      <c r="G19" s="8" t="e">
        <f>VLOOKUP(A19,油品理化参数!A19:X516,24,0)*1000</f>
        <v>#N/A</v>
      </c>
      <c r="H19" s="12" t="e">
        <f>VLOOKUP(A19,油品理化参数!A19:X516,2,0)*1000</f>
        <v>#N/A</v>
      </c>
      <c r="I19" s="8" t="e">
        <f>VLOOKUP(A19,油品理化参数!A19:X516,4,0)</f>
        <v>#N/A</v>
      </c>
      <c r="J19" s="8" t="e">
        <f>(1.2*10^-4*G19*I19)/(VLOOKUP(A19,油品理化参数!A19:X30,17,0)+273.15)</f>
        <v>#N/A</v>
      </c>
      <c r="K19" s="12"/>
      <c r="L19" s="11" t="e">
        <f t="shared" si="0"/>
        <v>#N/A</v>
      </c>
      <c r="M19" s="12"/>
      <c r="N19" s="8" t="e">
        <f t="shared" si="1"/>
        <v>#N/A</v>
      </c>
    </row>
    <row r="20" spans="1:14" ht="27" customHeight="1">
      <c r="A20" s="45"/>
      <c r="B20" s="12"/>
      <c r="C20" s="12"/>
      <c r="D20" s="12"/>
      <c r="E20" s="12"/>
      <c r="F20" s="12"/>
      <c r="G20" s="8" t="e">
        <f>VLOOKUP(A20,油品理化参数!A20:X517,24,0)*1000</f>
        <v>#N/A</v>
      </c>
      <c r="H20" s="12" t="e">
        <f>VLOOKUP(A20,油品理化参数!A20:X517,2,0)*1000</f>
        <v>#N/A</v>
      </c>
      <c r="I20" s="8" t="e">
        <f>VLOOKUP(A20,油品理化参数!A20:X517,4,0)</f>
        <v>#N/A</v>
      </c>
      <c r="J20" s="8" t="e">
        <f>(1.2*10^-4*G20*I20)/(VLOOKUP(A20,油品理化参数!A20:X31,17,0)+273.15)</f>
        <v>#N/A</v>
      </c>
      <c r="K20" s="12"/>
      <c r="L20" s="11" t="e">
        <f t="shared" si="0"/>
        <v>#N/A</v>
      </c>
      <c r="M20" s="12"/>
      <c r="N20" s="8" t="e">
        <f t="shared" si="1"/>
        <v>#N/A</v>
      </c>
    </row>
    <row r="21" spans="1:14" ht="27" customHeight="1">
      <c r="A21" s="45"/>
      <c r="B21" s="12"/>
      <c r="C21" s="12"/>
      <c r="D21" s="12"/>
      <c r="E21" s="12"/>
      <c r="F21" s="12"/>
      <c r="G21" s="8" t="e">
        <f>VLOOKUP(A21,油品理化参数!A21:X518,24,0)*1000</f>
        <v>#N/A</v>
      </c>
      <c r="H21" s="12" t="e">
        <f>VLOOKUP(A21,油品理化参数!A21:X518,2,0)*1000</f>
        <v>#N/A</v>
      </c>
      <c r="I21" s="8" t="e">
        <f>VLOOKUP(A21,油品理化参数!A21:X518,4,0)</f>
        <v>#N/A</v>
      </c>
      <c r="J21" s="8" t="e">
        <f>(1.2*10^-4*G21*I21)/(VLOOKUP(A21,油品理化参数!A21:X32,17,0)+273.15)</f>
        <v>#N/A</v>
      </c>
      <c r="K21" s="12"/>
      <c r="L21" s="11" t="e">
        <f t="shared" si="0"/>
        <v>#N/A</v>
      </c>
      <c r="M21" s="12"/>
      <c r="N21" s="8" t="e">
        <f t="shared" si="1"/>
        <v>#N/A</v>
      </c>
    </row>
    <row r="22" spans="1:14" ht="27" customHeight="1">
      <c r="A22" s="45"/>
      <c r="B22" s="12"/>
      <c r="C22" s="12"/>
      <c r="D22" s="12"/>
      <c r="E22" s="12"/>
      <c r="F22" s="12"/>
      <c r="G22" s="8" t="e">
        <f>VLOOKUP(A22,油品理化参数!A22:X519,24,0)*1000</f>
        <v>#N/A</v>
      </c>
      <c r="H22" s="12" t="e">
        <f>VLOOKUP(A22,油品理化参数!A22:X519,2,0)*1000</f>
        <v>#N/A</v>
      </c>
      <c r="I22" s="8" t="e">
        <f>VLOOKUP(A22,油品理化参数!A22:X519,4,0)</f>
        <v>#N/A</v>
      </c>
      <c r="J22" s="8" t="e">
        <f>(1.2*10^-4*G22*I22)/(VLOOKUP(A22,油品理化参数!A22:X33,17,0)+273.15)</f>
        <v>#N/A</v>
      </c>
      <c r="K22" s="12"/>
      <c r="L22" s="11" t="e">
        <f t="shared" si="0"/>
        <v>#N/A</v>
      </c>
      <c r="M22" s="12"/>
      <c r="N22" s="8" t="e">
        <f t="shared" si="1"/>
        <v>#N/A</v>
      </c>
    </row>
    <row r="23" spans="1:14" ht="27" customHeight="1">
      <c r="A23" s="45"/>
      <c r="B23" s="12"/>
      <c r="C23" s="12"/>
      <c r="D23" s="12"/>
      <c r="E23" s="12"/>
      <c r="F23" s="12"/>
      <c r="G23" s="8" t="e">
        <f>VLOOKUP(A23,油品理化参数!A23:X520,24,0)*1000</f>
        <v>#N/A</v>
      </c>
      <c r="H23" s="12" t="e">
        <f>VLOOKUP(A23,油品理化参数!A23:X520,2,0)*1000</f>
        <v>#N/A</v>
      </c>
      <c r="I23" s="8" t="e">
        <f>VLOOKUP(A23,油品理化参数!A23:X520,4,0)</f>
        <v>#N/A</v>
      </c>
      <c r="J23" s="8" t="e">
        <f>(1.2*10^-4*G23*I23)/(VLOOKUP(A23,油品理化参数!A23:X34,17,0)+273.15)</f>
        <v>#N/A</v>
      </c>
      <c r="K23" s="12"/>
      <c r="L23" s="11" t="e">
        <f t="shared" si="0"/>
        <v>#N/A</v>
      </c>
      <c r="M23" s="12"/>
      <c r="N23" s="8" t="e">
        <f t="shared" si="1"/>
        <v>#N/A</v>
      </c>
    </row>
    <row r="24" spans="1:14" ht="27" customHeight="1">
      <c r="A24" s="45"/>
      <c r="B24" s="12"/>
      <c r="C24" s="12"/>
      <c r="D24" s="12"/>
      <c r="E24" s="12"/>
      <c r="F24" s="12"/>
      <c r="G24" s="8" t="e">
        <f>VLOOKUP(A24,油品理化参数!A24:X521,24,0)*1000</f>
        <v>#N/A</v>
      </c>
      <c r="H24" s="12" t="e">
        <f>VLOOKUP(A24,油品理化参数!A24:X521,2,0)*1000</f>
        <v>#N/A</v>
      </c>
      <c r="I24" s="8" t="e">
        <f>VLOOKUP(A24,油品理化参数!A24:X521,4,0)</f>
        <v>#N/A</v>
      </c>
      <c r="J24" s="8" t="e">
        <f>(1.2*10^-4*G24*I24)/(VLOOKUP(A24,油品理化参数!A24:X35,17,0)+273.15)</f>
        <v>#N/A</v>
      </c>
      <c r="K24" s="12"/>
      <c r="L24" s="11" t="e">
        <f t="shared" si="0"/>
        <v>#N/A</v>
      </c>
      <c r="M24" s="12"/>
      <c r="N24" s="8" t="e">
        <f t="shared" si="1"/>
        <v>#N/A</v>
      </c>
    </row>
    <row r="25" spans="1:14" ht="27" customHeight="1">
      <c r="A25" s="45"/>
      <c r="B25" s="12"/>
      <c r="C25" s="12"/>
      <c r="D25" s="12"/>
      <c r="E25" s="12"/>
      <c r="F25" s="12"/>
      <c r="G25" s="8" t="e">
        <f>VLOOKUP(A25,油品理化参数!A25:X522,24,0)*1000</f>
        <v>#N/A</v>
      </c>
      <c r="H25" s="12" t="e">
        <f>VLOOKUP(A25,油品理化参数!A25:X522,2,0)*1000</f>
        <v>#N/A</v>
      </c>
      <c r="I25" s="8" t="e">
        <f>VLOOKUP(A25,油品理化参数!A25:X522,4,0)</f>
        <v>#N/A</v>
      </c>
      <c r="J25" s="8" t="e">
        <f>(1.2*10^-4*G25*I25)/(VLOOKUP(A25,油品理化参数!A25:X36,17,0)+273.15)</f>
        <v>#N/A</v>
      </c>
      <c r="K25" s="12"/>
      <c r="L25" s="11" t="e">
        <f t="shared" si="0"/>
        <v>#N/A</v>
      </c>
      <c r="M25" s="12"/>
      <c r="N25" s="8" t="e">
        <f t="shared" si="1"/>
        <v>#N/A</v>
      </c>
    </row>
    <row r="26" spans="1:14" ht="27" customHeight="1"/>
    <row r="27" spans="1:14" ht="27" customHeight="1"/>
    <row r="28" spans="1:14" ht="27" customHeight="1"/>
    <row r="29" spans="1:14" ht="27" customHeight="1">
      <c r="A29" s="86" t="s">
        <v>254</v>
      </c>
      <c r="B29" s="86"/>
      <c r="C29" s="86"/>
      <c r="D29" s="86"/>
      <c r="E29" s="86"/>
    </row>
    <row r="30" spans="1:14" ht="40.5" customHeight="1">
      <c r="A30" s="39" t="s">
        <v>164</v>
      </c>
      <c r="B30" s="39" t="s">
        <v>40</v>
      </c>
      <c r="C30" s="39" t="s">
        <v>41</v>
      </c>
      <c r="D30" s="39" t="s">
        <v>42</v>
      </c>
      <c r="E30" s="39" t="s">
        <v>43</v>
      </c>
      <c r="F30" s="39" t="s">
        <v>257</v>
      </c>
      <c r="G30" s="39" t="s">
        <v>258</v>
      </c>
      <c r="H30" s="39" t="s">
        <v>259</v>
      </c>
      <c r="I30" s="39" t="s">
        <v>260</v>
      </c>
      <c r="J30" s="39" t="s">
        <v>71</v>
      </c>
      <c r="K30" s="39" t="s">
        <v>33</v>
      </c>
      <c r="L30" s="39" t="s">
        <v>32</v>
      </c>
      <c r="M30" s="39" t="s">
        <v>261</v>
      </c>
      <c r="N30" s="39" t="s">
        <v>7</v>
      </c>
    </row>
    <row r="31" spans="1:14" ht="27" customHeight="1">
      <c r="A31" s="45" t="s">
        <v>256</v>
      </c>
      <c r="B31" s="12">
        <v>90000</v>
      </c>
      <c r="C31" s="12">
        <v>5</v>
      </c>
      <c r="D31" s="12">
        <v>400</v>
      </c>
      <c r="E31" s="12">
        <v>400</v>
      </c>
      <c r="F31" s="12"/>
      <c r="G31" s="8">
        <f>VLOOKUP(A31,化学品理化参数!B3:L500,11,0)*1000</f>
        <v>15911.677744349772</v>
      </c>
      <c r="H31" s="12">
        <f>VLOOKUP(A31,化学品理化参数!B3:L500,2,0)*1000</f>
        <v>770</v>
      </c>
      <c r="I31" s="8">
        <f>VLOOKUP(A31,化学品理化参数!B3:L500,4,0)</f>
        <v>78</v>
      </c>
      <c r="J31" s="8">
        <f>(1.2*10^-4*G31*I31)/(VLOOKUP(A31,化学品理化参数!B3:L500,8,0)+273.15)</f>
        <v>0.49128584425899346</v>
      </c>
      <c r="K31" s="12">
        <v>880000</v>
      </c>
      <c r="L31" s="11">
        <f>K31*1000/H31</f>
        <v>1142857.142857143</v>
      </c>
      <c r="M31" s="11">
        <v>4000</v>
      </c>
      <c r="N31" s="8">
        <f>IF((F31=""),J31*L31/1000-B31*D31*M31/1000000000+C31*E31*M31/1000000000,J31*L31/1000-F31)</f>
        <v>417.47753629599259</v>
      </c>
    </row>
    <row r="32" spans="1:14" ht="26.1" customHeight="1">
      <c r="A32" s="45"/>
      <c r="B32" s="12"/>
      <c r="C32" s="12"/>
      <c r="D32" s="12"/>
      <c r="E32" s="12"/>
      <c r="F32" s="12"/>
      <c r="G32" s="8" t="e">
        <f>VLOOKUP(A32,化学品理化参数!B4:L501,11,0)*1000</f>
        <v>#N/A</v>
      </c>
      <c r="H32" s="12" t="e">
        <f>VLOOKUP(A32,化学品理化参数!B4:L501,2,0)*1000</f>
        <v>#N/A</v>
      </c>
      <c r="I32" s="8" t="e">
        <f>VLOOKUP(A32,化学品理化参数!B4:L501,4,0)</f>
        <v>#N/A</v>
      </c>
      <c r="J32" s="8" t="e">
        <f>(1.2*10^-4*G32*I32)/(VLOOKUP(A32,化学品理化参数!B4:L501,8,0)+273.15)</f>
        <v>#N/A</v>
      </c>
      <c r="K32" s="12"/>
      <c r="L32" s="11" t="e">
        <f>K32*1000/H32</f>
        <v>#N/A</v>
      </c>
      <c r="M32" s="11"/>
      <c r="N32" s="8" t="e">
        <f>IF((F32=""),J32*L32/1000-B32*D32*M32/1000000000+C32*E32*M32/1000000000,J32*L32/1000-F32)</f>
        <v>#N/A</v>
      </c>
    </row>
    <row r="33" spans="1:14" ht="26.1" customHeight="1">
      <c r="A33" s="45"/>
      <c r="B33" s="12"/>
      <c r="C33" s="12"/>
      <c r="D33" s="12"/>
      <c r="E33" s="12"/>
      <c r="F33" s="12"/>
      <c r="G33" s="8" t="e">
        <f>VLOOKUP(A33,化学品理化参数!B5:L502,11,0)*1000</f>
        <v>#N/A</v>
      </c>
      <c r="H33" s="12" t="e">
        <f>VLOOKUP(A33,化学品理化参数!B5:L502,2,0)*1000</f>
        <v>#N/A</v>
      </c>
      <c r="I33" s="8" t="e">
        <f>VLOOKUP(A33,化学品理化参数!B5:L502,4,0)</f>
        <v>#N/A</v>
      </c>
      <c r="J33" s="8" t="e">
        <f>(1.2*10^-4*G33*I33)/(VLOOKUP(A33,化学品理化参数!B5:L502,8,0)+273.15)</f>
        <v>#N/A</v>
      </c>
      <c r="K33" s="12"/>
      <c r="L33" s="11" t="e">
        <f t="shared" ref="L33:L58" si="2">K33*1000/H33</f>
        <v>#N/A</v>
      </c>
      <c r="M33" s="11"/>
      <c r="N33" s="8" t="e">
        <f t="shared" ref="N33:N58" si="3">IF((F33=""),J33*L33/1000-B33*D33*M33/1000000000+C33*E33*M33/1000000000,J33*L33/1000-F33)</f>
        <v>#N/A</v>
      </c>
    </row>
    <row r="34" spans="1:14" ht="26.1" customHeight="1">
      <c r="A34" s="45"/>
      <c r="B34" s="12"/>
      <c r="C34" s="12"/>
      <c r="D34" s="12"/>
      <c r="E34" s="12"/>
      <c r="F34" s="12"/>
      <c r="G34" s="8" t="e">
        <f>VLOOKUP(A34,化学品理化参数!B6:L503,11,0)*1000</f>
        <v>#N/A</v>
      </c>
      <c r="H34" s="12" t="e">
        <f>VLOOKUP(A34,化学品理化参数!B6:L503,2,0)*1000</f>
        <v>#N/A</v>
      </c>
      <c r="I34" s="8" t="e">
        <f>VLOOKUP(A34,化学品理化参数!B6:L503,4,0)</f>
        <v>#N/A</v>
      </c>
      <c r="J34" s="8" t="e">
        <f>(1.2*10^-4*G34*I34)/(VLOOKUP(A34,化学品理化参数!B6:L503,8,0)+273.15)</f>
        <v>#N/A</v>
      </c>
      <c r="K34" s="12"/>
      <c r="L34" s="11" t="e">
        <f t="shared" si="2"/>
        <v>#N/A</v>
      </c>
      <c r="M34" s="11"/>
      <c r="N34" s="8" t="e">
        <f t="shared" si="3"/>
        <v>#N/A</v>
      </c>
    </row>
    <row r="35" spans="1:14" ht="26.1" customHeight="1">
      <c r="A35" s="45"/>
      <c r="B35" s="12"/>
      <c r="C35" s="12"/>
      <c r="D35" s="12"/>
      <c r="E35" s="12"/>
      <c r="F35" s="12"/>
      <c r="G35" s="8" t="e">
        <f>VLOOKUP(A35,化学品理化参数!B7:L504,11,0)*1000</f>
        <v>#N/A</v>
      </c>
      <c r="H35" s="12" t="e">
        <f>VLOOKUP(A35,化学品理化参数!B7:L504,2,0)*1000</f>
        <v>#N/A</v>
      </c>
      <c r="I35" s="8" t="e">
        <f>VLOOKUP(A35,化学品理化参数!B7:L504,4,0)</f>
        <v>#N/A</v>
      </c>
      <c r="J35" s="8" t="e">
        <f>(1.2*10^-4*G35*I35)/(VLOOKUP(A35,化学品理化参数!B7:L504,8,0)+273.15)</f>
        <v>#N/A</v>
      </c>
      <c r="K35" s="12"/>
      <c r="L35" s="11" t="e">
        <f t="shared" si="2"/>
        <v>#N/A</v>
      </c>
      <c r="M35" s="11"/>
      <c r="N35" s="8" t="e">
        <f t="shared" si="3"/>
        <v>#N/A</v>
      </c>
    </row>
    <row r="36" spans="1:14" ht="26.1" customHeight="1">
      <c r="A36" s="45"/>
      <c r="B36" s="12"/>
      <c r="C36" s="12"/>
      <c r="D36" s="12"/>
      <c r="E36" s="12"/>
      <c r="F36" s="12"/>
      <c r="G36" s="8" t="e">
        <f>VLOOKUP(A36,化学品理化参数!B8:L505,11,0)*1000</f>
        <v>#N/A</v>
      </c>
      <c r="H36" s="12" t="e">
        <f>VLOOKUP(A36,化学品理化参数!B8:L505,2,0)*1000</f>
        <v>#N/A</v>
      </c>
      <c r="I36" s="8" t="e">
        <f>VLOOKUP(A36,化学品理化参数!B8:L505,4,0)</f>
        <v>#N/A</v>
      </c>
      <c r="J36" s="8" t="e">
        <f>(1.2*10^-4*G36*I36)/(VLOOKUP(A36,化学品理化参数!B8:L505,8,0)+273.15)</f>
        <v>#N/A</v>
      </c>
      <c r="K36" s="12"/>
      <c r="L36" s="11" t="e">
        <f t="shared" si="2"/>
        <v>#N/A</v>
      </c>
      <c r="M36" s="11"/>
      <c r="N36" s="8" t="e">
        <f t="shared" si="3"/>
        <v>#N/A</v>
      </c>
    </row>
    <row r="37" spans="1:14" ht="26.1" customHeight="1">
      <c r="A37" s="45"/>
      <c r="B37" s="12"/>
      <c r="C37" s="12"/>
      <c r="D37" s="12"/>
      <c r="E37" s="12"/>
      <c r="F37" s="12"/>
      <c r="G37" s="8" t="e">
        <f>VLOOKUP(A37,化学品理化参数!B9:L506,11,0)*1000</f>
        <v>#N/A</v>
      </c>
      <c r="H37" s="12" t="e">
        <f>VLOOKUP(A37,化学品理化参数!B9:L506,2,0)*1000</f>
        <v>#N/A</v>
      </c>
      <c r="I37" s="8" t="e">
        <f>VLOOKUP(A37,化学品理化参数!B9:L506,4,0)</f>
        <v>#N/A</v>
      </c>
      <c r="J37" s="8" t="e">
        <f>(1.2*10^-4*G37*I37)/(VLOOKUP(A37,化学品理化参数!B9:L506,8,0)+273.15)</f>
        <v>#N/A</v>
      </c>
      <c r="K37" s="12"/>
      <c r="L37" s="11" t="e">
        <f t="shared" si="2"/>
        <v>#N/A</v>
      </c>
      <c r="M37" s="11"/>
      <c r="N37" s="8" t="e">
        <f t="shared" si="3"/>
        <v>#N/A</v>
      </c>
    </row>
    <row r="38" spans="1:14" ht="26.1" customHeight="1">
      <c r="A38" s="45"/>
      <c r="B38" s="12"/>
      <c r="C38" s="12"/>
      <c r="D38" s="12"/>
      <c r="E38" s="12"/>
      <c r="F38" s="12"/>
      <c r="G38" s="8" t="e">
        <f>VLOOKUP(A38,化学品理化参数!B10:L507,11,0)*1000</f>
        <v>#N/A</v>
      </c>
      <c r="H38" s="12" t="e">
        <f>VLOOKUP(A38,化学品理化参数!B10:L507,2,0)*1000</f>
        <v>#N/A</v>
      </c>
      <c r="I38" s="8" t="e">
        <f>VLOOKUP(A38,化学品理化参数!B10:L507,4,0)</f>
        <v>#N/A</v>
      </c>
      <c r="J38" s="8" t="e">
        <f>(1.2*10^-4*G38*I38)/(VLOOKUP(A38,化学品理化参数!B10:L507,8,0)+273.15)</f>
        <v>#N/A</v>
      </c>
      <c r="K38" s="12"/>
      <c r="L38" s="11" t="e">
        <f t="shared" si="2"/>
        <v>#N/A</v>
      </c>
      <c r="M38" s="11"/>
      <c r="N38" s="8" t="e">
        <f t="shared" si="3"/>
        <v>#N/A</v>
      </c>
    </row>
    <row r="39" spans="1:14" ht="26.1" customHeight="1">
      <c r="A39" s="45"/>
      <c r="B39" s="12"/>
      <c r="C39" s="12"/>
      <c r="D39" s="12"/>
      <c r="E39" s="12"/>
      <c r="F39" s="12"/>
      <c r="G39" s="8" t="e">
        <f>VLOOKUP(A39,化学品理化参数!B11:L508,11,0)*1000</f>
        <v>#N/A</v>
      </c>
      <c r="H39" s="12" t="e">
        <f>VLOOKUP(A39,化学品理化参数!B11:L508,2,0)*1000</f>
        <v>#N/A</v>
      </c>
      <c r="I39" s="8" t="e">
        <f>VLOOKUP(A39,化学品理化参数!B11:L508,4,0)</f>
        <v>#N/A</v>
      </c>
      <c r="J39" s="8" t="e">
        <f>(1.2*10^-4*G39*I39)/(VLOOKUP(A39,化学品理化参数!B11:L508,8,0)+273.15)</f>
        <v>#N/A</v>
      </c>
      <c r="K39" s="12"/>
      <c r="L39" s="11" t="e">
        <f t="shared" si="2"/>
        <v>#N/A</v>
      </c>
      <c r="M39" s="11"/>
      <c r="N39" s="8" t="e">
        <f t="shared" si="3"/>
        <v>#N/A</v>
      </c>
    </row>
    <row r="40" spans="1:14" ht="26.1" customHeight="1">
      <c r="A40" s="45"/>
      <c r="B40" s="12"/>
      <c r="C40" s="12"/>
      <c r="D40" s="12"/>
      <c r="E40" s="12"/>
      <c r="F40" s="12"/>
      <c r="G40" s="8" t="e">
        <f>VLOOKUP(A40,化学品理化参数!B12:L509,11,0)*1000</f>
        <v>#N/A</v>
      </c>
      <c r="H40" s="12" t="e">
        <f>VLOOKUP(A40,化学品理化参数!B12:L509,2,0)*1000</f>
        <v>#N/A</v>
      </c>
      <c r="I40" s="8" t="e">
        <f>VLOOKUP(A40,化学品理化参数!B12:L509,4,0)</f>
        <v>#N/A</v>
      </c>
      <c r="J40" s="8" t="e">
        <f>(1.2*10^-4*G40*I40)/(VLOOKUP(A40,化学品理化参数!B12:L509,8,0)+273.15)</f>
        <v>#N/A</v>
      </c>
      <c r="K40" s="12"/>
      <c r="L40" s="11" t="e">
        <f t="shared" si="2"/>
        <v>#N/A</v>
      </c>
      <c r="M40" s="11"/>
      <c r="N40" s="8" t="e">
        <f t="shared" si="3"/>
        <v>#N/A</v>
      </c>
    </row>
    <row r="41" spans="1:14" ht="26.1" customHeight="1">
      <c r="A41" s="45"/>
      <c r="B41" s="12"/>
      <c r="C41" s="12"/>
      <c r="D41" s="12"/>
      <c r="E41" s="12"/>
      <c r="F41" s="12"/>
      <c r="G41" s="8" t="e">
        <f>VLOOKUP(A41,化学品理化参数!B13:L510,11,0)*1000</f>
        <v>#N/A</v>
      </c>
      <c r="H41" s="12" t="e">
        <f>VLOOKUP(A41,化学品理化参数!B13:L510,2,0)*1000</f>
        <v>#N/A</v>
      </c>
      <c r="I41" s="8" t="e">
        <f>VLOOKUP(A41,化学品理化参数!B13:L510,4,0)</f>
        <v>#N/A</v>
      </c>
      <c r="J41" s="8" t="e">
        <f>(1.2*10^-4*G41*I41)/(VLOOKUP(A41,化学品理化参数!B13:L510,8,0)+273.15)</f>
        <v>#N/A</v>
      </c>
      <c r="K41" s="12"/>
      <c r="L41" s="11" t="e">
        <f t="shared" si="2"/>
        <v>#N/A</v>
      </c>
      <c r="M41" s="11"/>
      <c r="N41" s="8" t="e">
        <f t="shared" si="3"/>
        <v>#N/A</v>
      </c>
    </row>
    <row r="42" spans="1:14" ht="26.1" customHeight="1">
      <c r="A42" s="45"/>
      <c r="B42" s="12"/>
      <c r="C42" s="12"/>
      <c r="D42" s="12"/>
      <c r="E42" s="12"/>
      <c r="F42" s="12"/>
      <c r="G42" s="8" t="e">
        <f>VLOOKUP(A42,化学品理化参数!B14:L511,11,0)*1000</f>
        <v>#N/A</v>
      </c>
      <c r="H42" s="12" t="e">
        <f>VLOOKUP(A42,化学品理化参数!B14:L511,2,0)*1000</f>
        <v>#N/A</v>
      </c>
      <c r="I42" s="8" t="e">
        <f>VLOOKUP(A42,化学品理化参数!B14:L511,4,0)</f>
        <v>#N/A</v>
      </c>
      <c r="J42" s="8" t="e">
        <f>(1.2*10^-4*G42*I42)/(VLOOKUP(A42,化学品理化参数!B14:L511,8,0)+273.15)</f>
        <v>#N/A</v>
      </c>
      <c r="K42" s="12"/>
      <c r="L42" s="11" t="e">
        <f t="shared" si="2"/>
        <v>#N/A</v>
      </c>
      <c r="M42" s="11"/>
      <c r="N42" s="8" t="e">
        <f t="shared" si="3"/>
        <v>#N/A</v>
      </c>
    </row>
    <row r="43" spans="1:14" ht="26.1" customHeight="1">
      <c r="A43" s="45"/>
      <c r="B43" s="12"/>
      <c r="C43" s="12"/>
      <c r="D43" s="12"/>
      <c r="E43" s="12"/>
      <c r="F43" s="12"/>
      <c r="G43" s="8" t="e">
        <f>VLOOKUP(A43,化学品理化参数!B15:L512,11,0)*1000</f>
        <v>#N/A</v>
      </c>
      <c r="H43" s="12" t="e">
        <f>VLOOKUP(A43,化学品理化参数!B15:L512,2,0)*1000</f>
        <v>#N/A</v>
      </c>
      <c r="I43" s="8" t="e">
        <f>VLOOKUP(A43,化学品理化参数!B15:L512,4,0)</f>
        <v>#N/A</v>
      </c>
      <c r="J43" s="8" t="e">
        <f>(1.2*10^-4*G43*I43)/(VLOOKUP(A43,化学品理化参数!B15:L512,8,0)+273.15)</f>
        <v>#N/A</v>
      </c>
      <c r="K43" s="12"/>
      <c r="L43" s="11" t="e">
        <f t="shared" si="2"/>
        <v>#N/A</v>
      </c>
      <c r="M43" s="11"/>
      <c r="N43" s="8" t="e">
        <f t="shared" si="3"/>
        <v>#N/A</v>
      </c>
    </row>
    <row r="44" spans="1:14" ht="26.1" customHeight="1">
      <c r="A44" s="45"/>
      <c r="B44" s="12"/>
      <c r="C44" s="12"/>
      <c r="D44" s="12"/>
      <c r="E44" s="12"/>
      <c r="F44" s="12"/>
      <c r="G44" s="8" t="e">
        <f>VLOOKUP(A44,化学品理化参数!B16:L513,11,0)*1000</f>
        <v>#N/A</v>
      </c>
      <c r="H44" s="12" t="e">
        <f>VLOOKUP(A44,化学品理化参数!B16:L513,2,0)*1000</f>
        <v>#N/A</v>
      </c>
      <c r="I44" s="8" t="e">
        <f>VLOOKUP(A44,化学品理化参数!B16:L513,4,0)</f>
        <v>#N/A</v>
      </c>
      <c r="J44" s="8" t="e">
        <f>(1.2*10^-4*G44*I44)/(VLOOKUP(A44,化学品理化参数!B16:L513,8,0)+273.15)</f>
        <v>#N/A</v>
      </c>
      <c r="K44" s="12"/>
      <c r="L44" s="11" t="e">
        <f t="shared" si="2"/>
        <v>#N/A</v>
      </c>
      <c r="M44" s="11"/>
      <c r="N44" s="8" t="e">
        <f t="shared" si="3"/>
        <v>#N/A</v>
      </c>
    </row>
    <row r="45" spans="1:14" ht="26.1" customHeight="1">
      <c r="A45" s="45"/>
      <c r="B45" s="12"/>
      <c r="C45" s="12"/>
      <c r="D45" s="12"/>
      <c r="E45" s="12"/>
      <c r="F45" s="12"/>
      <c r="G45" s="8" t="e">
        <f>VLOOKUP(A45,化学品理化参数!B17:L514,11,0)*1000</f>
        <v>#N/A</v>
      </c>
      <c r="H45" s="12" t="e">
        <f>VLOOKUP(A45,化学品理化参数!B17:L514,2,0)*1000</f>
        <v>#N/A</v>
      </c>
      <c r="I45" s="8" t="e">
        <f>VLOOKUP(A45,化学品理化参数!B17:L514,4,0)</f>
        <v>#N/A</v>
      </c>
      <c r="J45" s="8" t="e">
        <f>(1.2*10^-4*G45*I45)/(VLOOKUP(A45,化学品理化参数!B17:L514,8,0)+273.15)</f>
        <v>#N/A</v>
      </c>
      <c r="K45" s="12"/>
      <c r="L45" s="11" t="e">
        <f t="shared" si="2"/>
        <v>#N/A</v>
      </c>
      <c r="M45" s="11"/>
      <c r="N45" s="8" t="e">
        <f t="shared" si="3"/>
        <v>#N/A</v>
      </c>
    </row>
    <row r="46" spans="1:14" ht="26.1" customHeight="1">
      <c r="A46" s="45"/>
      <c r="B46" s="12"/>
      <c r="C46" s="12"/>
      <c r="D46" s="12"/>
      <c r="E46" s="12"/>
      <c r="F46" s="12"/>
      <c r="G46" s="8" t="e">
        <f>VLOOKUP(A46,化学品理化参数!B18:L515,11,0)*1000</f>
        <v>#N/A</v>
      </c>
      <c r="H46" s="12" t="e">
        <f>VLOOKUP(A46,化学品理化参数!B18:L515,2,0)*1000</f>
        <v>#N/A</v>
      </c>
      <c r="I46" s="8" t="e">
        <f>VLOOKUP(A46,化学品理化参数!B18:L515,4,0)</f>
        <v>#N/A</v>
      </c>
      <c r="J46" s="8" t="e">
        <f>(1.2*10^-4*G46*I46)/(VLOOKUP(A46,化学品理化参数!B18:L515,8,0)+273.15)</f>
        <v>#N/A</v>
      </c>
      <c r="K46" s="12"/>
      <c r="L46" s="11" t="e">
        <f t="shared" si="2"/>
        <v>#N/A</v>
      </c>
      <c r="M46" s="11"/>
      <c r="N46" s="8" t="e">
        <f t="shared" si="3"/>
        <v>#N/A</v>
      </c>
    </row>
    <row r="47" spans="1:14" ht="26.1" customHeight="1">
      <c r="A47" s="45"/>
      <c r="B47" s="12"/>
      <c r="C47" s="12"/>
      <c r="D47" s="12"/>
      <c r="E47" s="12"/>
      <c r="F47" s="12"/>
      <c r="G47" s="8" t="e">
        <f>VLOOKUP(A47,化学品理化参数!B19:L516,11,0)*1000</f>
        <v>#N/A</v>
      </c>
      <c r="H47" s="12" t="e">
        <f>VLOOKUP(A47,化学品理化参数!B19:L516,2,0)*1000</f>
        <v>#N/A</v>
      </c>
      <c r="I47" s="8" t="e">
        <f>VLOOKUP(A47,化学品理化参数!B19:L516,4,0)</f>
        <v>#N/A</v>
      </c>
      <c r="J47" s="8" t="e">
        <f>(1.2*10^-4*G47*I47)/(VLOOKUP(A47,化学品理化参数!B19:L516,8,0)+273.15)</f>
        <v>#N/A</v>
      </c>
      <c r="K47" s="12"/>
      <c r="L47" s="11" t="e">
        <f t="shared" si="2"/>
        <v>#N/A</v>
      </c>
      <c r="M47" s="11"/>
      <c r="N47" s="8" t="e">
        <f t="shared" si="3"/>
        <v>#N/A</v>
      </c>
    </row>
    <row r="48" spans="1:14" ht="26.1" customHeight="1">
      <c r="A48" s="45"/>
      <c r="B48" s="12"/>
      <c r="C48" s="12"/>
      <c r="D48" s="12"/>
      <c r="E48" s="12"/>
      <c r="F48" s="12"/>
      <c r="G48" s="8" t="e">
        <f>VLOOKUP(A48,化学品理化参数!B20:L517,11,0)*1000</f>
        <v>#N/A</v>
      </c>
      <c r="H48" s="12" t="e">
        <f>VLOOKUP(A48,化学品理化参数!B20:L517,2,0)*1000</f>
        <v>#N/A</v>
      </c>
      <c r="I48" s="8" t="e">
        <f>VLOOKUP(A48,化学品理化参数!B20:L517,4,0)</f>
        <v>#N/A</v>
      </c>
      <c r="J48" s="8" t="e">
        <f>(1.2*10^-4*G48*I48)/(VLOOKUP(A48,化学品理化参数!B20:L517,8,0)+273.15)</f>
        <v>#N/A</v>
      </c>
      <c r="K48" s="12"/>
      <c r="L48" s="11" t="e">
        <f t="shared" si="2"/>
        <v>#N/A</v>
      </c>
      <c r="M48" s="11"/>
      <c r="N48" s="8" t="e">
        <f t="shared" si="3"/>
        <v>#N/A</v>
      </c>
    </row>
    <row r="49" spans="1:14" ht="26.1" customHeight="1">
      <c r="A49" s="45"/>
      <c r="B49" s="12"/>
      <c r="C49" s="12"/>
      <c r="D49" s="12"/>
      <c r="E49" s="12"/>
      <c r="F49" s="12"/>
      <c r="G49" s="8" t="e">
        <f>VLOOKUP(A49,化学品理化参数!B21:L518,11,0)*1000</f>
        <v>#N/A</v>
      </c>
      <c r="H49" s="12" t="e">
        <f>VLOOKUP(A49,化学品理化参数!B21:L518,2,0)*1000</f>
        <v>#N/A</v>
      </c>
      <c r="I49" s="8" t="e">
        <f>VLOOKUP(A49,化学品理化参数!B21:L518,4,0)</f>
        <v>#N/A</v>
      </c>
      <c r="J49" s="8" t="e">
        <f>(1.2*10^-4*G49*I49)/(VLOOKUP(A49,化学品理化参数!B21:L518,8,0)+273.15)</f>
        <v>#N/A</v>
      </c>
      <c r="K49" s="12"/>
      <c r="L49" s="11" t="e">
        <f t="shared" si="2"/>
        <v>#N/A</v>
      </c>
      <c r="M49" s="11"/>
      <c r="N49" s="8" t="e">
        <f t="shared" si="3"/>
        <v>#N/A</v>
      </c>
    </row>
    <row r="50" spans="1:14" ht="26.1" customHeight="1">
      <c r="A50" s="45"/>
      <c r="B50" s="12"/>
      <c r="C50" s="12"/>
      <c r="D50" s="12"/>
      <c r="E50" s="12"/>
      <c r="F50" s="12"/>
      <c r="G50" s="8" t="e">
        <f>VLOOKUP(A50,化学品理化参数!B22:L519,11,0)*1000</f>
        <v>#N/A</v>
      </c>
      <c r="H50" s="12" t="e">
        <f>VLOOKUP(A50,化学品理化参数!B22:L519,2,0)*1000</f>
        <v>#N/A</v>
      </c>
      <c r="I50" s="8" t="e">
        <f>VLOOKUP(A50,化学品理化参数!B22:L519,4,0)</f>
        <v>#N/A</v>
      </c>
      <c r="J50" s="8" t="e">
        <f>(1.2*10^-4*G50*I50)/(VLOOKUP(A50,化学品理化参数!B22:L519,8,0)+273.15)</f>
        <v>#N/A</v>
      </c>
      <c r="K50" s="12"/>
      <c r="L50" s="11" t="e">
        <f t="shared" si="2"/>
        <v>#N/A</v>
      </c>
      <c r="M50" s="11"/>
      <c r="N50" s="8" t="e">
        <f t="shared" si="3"/>
        <v>#N/A</v>
      </c>
    </row>
    <row r="51" spans="1:14" ht="26.1" customHeight="1">
      <c r="A51" s="45"/>
      <c r="B51" s="12"/>
      <c r="C51" s="12"/>
      <c r="D51" s="12"/>
      <c r="E51" s="12"/>
      <c r="F51" s="12"/>
      <c r="G51" s="8" t="e">
        <f>VLOOKUP(A51,化学品理化参数!B23:L520,11,0)*1000</f>
        <v>#N/A</v>
      </c>
      <c r="H51" s="12" t="e">
        <f>VLOOKUP(A51,化学品理化参数!B23:L520,2,0)*1000</f>
        <v>#N/A</v>
      </c>
      <c r="I51" s="8" t="e">
        <f>VLOOKUP(A51,化学品理化参数!B23:L520,4,0)</f>
        <v>#N/A</v>
      </c>
      <c r="J51" s="8" t="e">
        <f>(1.2*10^-4*G51*I51)/(VLOOKUP(A51,化学品理化参数!B23:L520,8,0)+273.15)</f>
        <v>#N/A</v>
      </c>
      <c r="K51" s="12"/>
      <c r="L51" s="11" t="e">
        <f t="shared" si="2"/>
        <v>#N/A</v>
      </c>
      <c r="M51" s="11"/>
      <c r="N51" s="8" t="e">
        <f t="shared" si="3"/>
        <v>#N/A</v>
      </c>
    </row>
    <row r="52" spans="1:14" ht="26.1" customHeight="1">
      <c r="A52" s="45"/>
      <c r="B52" s="12"/>
      <c r="C52" s="12"/>
      <c r="D52" s="12"/>
      <c r="E52" s="12"/>
      <c r="F52" s="12"/>
      <c r="G52" s="8" t="e">
        <f>VLOOKUP(A52,化学品理化参数!B24:L521,11,0)*1000</f>
        <v>#N/A</v>
      </c>
      <c r="H52" s="12" t="e">
        <f>VLOOKUP(A52,化学品理化参数!B24:L521,2,0)*1000</f>
        <v>#N/A</v>
      </c>
      <c r="I52" s="8" t="e">
        <f>VLOOKUP(A52,化学品理化参数!B24:L521,4,0)</f>
        <v>#N/A</v>
      </c>
      <c r="J52" s="8" t="e">
        <f>(1.2*10^-4*G52*I52)/(VLOOKUP(A52,化学品理化参数!B24:L521,8,0)+273.15)</f>
        <v>#N/A</v>
      </c>
      <c r="K52" s="12"/>
      <c r="L52" s="11" t="e">
        <f t="shared" si="2"/>
        <v>#N/A</v>
      </c>
      <c r="M52" s="11"/>
      <c r="N52" s="8" t="e">
        <f t="shared" si="3"/>
        <v>#N/A</v>
      </c>
    </row>
    <row r="53" spans="1:14" ht="26.1" customHeight="1">
      <c r="A53" s="45"/>
      <c r="B53" s="12"/>
      <c r="C53" s="12"/>
      <c r="D53" s="12"/>
      <c r="E53" s="12"/>
      <c r="F53" s="12"/>
      <c r="G53" s="8" t="e">
        <f>VLOOKUP(A53,化学品理化参数!B25:L522,11,0)*1000</f>
        <v>#N/A</v>
      </c>
      <c r="H53" s="12" t="e">
        <f>VLOOKUP(A53,化学品理化参数!B25:L522,2,0)*1000</f>
        <v>#N/A</v>
      </c>
      <c r="I53" s="8" t="e">
        <f>VLOOKUP(A53,化学品理化参数!B25:L522,4,0)</f>
        <v>#N/A</v>
      </c>
      <c r="J53" s="8" t="e">
        <f>(1.2*10^-4*G53*I53)/(VLOOKUP(A53,化学品理化参数!B25:L522,8,0)+273.15)</f>
        <v>#N/A</v>
      </c>
      <c r="K53" s="12"/>
      <c r="L53" s="11" t="e">
        <f t="shared" si="2"/>
        <v>#N/A</v>
      </c>
      <c r="M53" s="11"/>
      <c r="N53" s="8" t="e">
        <f t="shared" si="3"/>
        <v>#N/A</v>
      </c>
    </row>
    <row r="54" spans="1:14" ht="26.1" customHeight="1">
      <c r="A54" s="45"/>
      <c r="B54" s="12"/>
      <c r="C54" s="12"/>
      <c r="D54" s="12"/>
      <c r="E54" s="12"/>
      <c r="F54" s="12"/>
      <c r="G54" s="8" t="e">
        <f>VLOOKUP(A54,化学品理化参数!B26:L523,11,0)*1000</f>
        <v>#N/A</v>
      </c>
      <c r="H54" s="12" t="e">
        <f>VLOOKUP(A54,化学品理化参数!B26:L523,2,0)*1000</f>
        <v>#N/A</v>
      </c>
      <c r="I54" s="8" t="e">
        <f>VLOOKUP(A54,化学品理化参数!B26:L523,4,0)</f>
        <v>#N/A</v>
      </c>
      <c r="J54" s="8" t="e">
        <f>(1.2*10^-4*G54*I54)/(VLOOKUP(A54,化学品理化参数!B26:L523,8,0)+273.15)</f>
        <v>#N/A</v>
      </c>
      <c r="K54" s="12"/>
      <c r="L54" s="11" t="e">
        <f t="shared" si="2"/>
        <v>#N/A</v>
      </c>
      <c r="M54" s="11"/>
      <c r="N54" s="8" t="e">
        <f t="shared" si="3"/>
        <v>#N/A</v>
      </c>
    </row>
    <row r="55" spans="1:14" ht="26.1" customHeight="1">
      <c r="A55" s="45"/>
      <c r="B55" s="12"/>
      <c r="C55" s="12"/>
      <c r="D55" s="12"/>
      <c r="E55" s="12"/>
      <c r="F55" s="12"/>
      <c r="G55" s="8" t="e">
        <f>VLOOKUP(A55,化学品理化参数!B27:L524,11,0)*1000</f>
        <v>#N/A</v>
      </c>
      <c r="H55" s="12" t="e">
        <f>VLOOKUP(A55,化学品理化参数!B27:L524,2,0)*1000</f>
        <v>#N/A</v>
      </c>
      <c r="I55" s="8" t="e">
        <f>VLOOKUP(A55,化学品理化参数!B27:L524,4,0)</f>
        <v>#N/A</v>
      </c>
      <c r="J55" s="8" t="e">
        <f>(1.2*10^-4*G55*I55)/(VLOOKUP(A55,化学品理化参数!B27:L524,8,0)+273.15)</f>
        <v>#N/A</v>
      </c>
      <c r="K55" s="12"/>
      <c r="L55" s="11" t="e">
        <f t="shared" si="2"/>
        <v>#N/A</v>
      </c>
      <c r="M55" s="11"/>
      <c r="N55" s="8" t="e">
        <f t="shared" si="3"/>
        <v>#N/A</v>
      </c>
    </row>
    <row r="56" spans="1:14" ht="26.1" customHeight="1">
      <c r="A56" s="45"/>
      <c r="B56" s="12"/>
      <c r="C56" s="12"/>
      <c r="D56" s="12"/>
      <c r="E56" s="12"/>
      <c r="F56" s="12"/>
      <c r="G56" s="8" t="e">
        <f>VLOOKUP(A56,化学品理化参数!B28:L525,11,0)*1000</f>
        <v>#N/A</v>
      </c>
      <c r="H56" s="12" t="e">
        <f>VLOOKUP(A56,化学品理化参数!B28:L525,2,0)*1000</f>
        <v>#N/A</v>
      </c>
      <c r="I56" s="8" t="e">
        <f>VLOOKUP(A56,化学品理化参数!B28:L525,4,0)</f>
        <v>#N/A</v>
      </c>
      <c r="J56" s="8" t="e">
        <f>(1.2*10^-4*G56*I56)/(VLOOKUP(A56,化学品理化参数!B28:L525,8,0)+273.15)</f>
        <v>#N/A</v>
      </c>
      <c r="K56" s="12"/>
      <c r="L56" s="11" t="e">
        <f t="shared" si="2"/>
        <v>#N/A</v>
      </c>
      <c r="M56" s="11"/>
      <c r="N56" s="8" t="e">
        <f t="shared" si="3"/>
        <v>#N/A</v>
      </c>
    </row>
    <row r="57" spans="1:14" ht="26.1" customHeight="1">
      <c r="A57" s="45"/>
      <c r="B57" s="12"/>
      <c r="C57" s="12"/>
      <c r="D57" s="12"/>
      <c r="E57" s="12"/>
      <c r="F57" s="12"/>
      <c r="G57" s="8" t="e">
        <f>VLOOKUP(A57,化学品理化参数!B29:L526,11,0)*1000</f>
        <v>#N/A</v>
      </c>
      <c r="H57" s="12" t="e">
        <f>VLOOKUP(A57,化学品理化参数!B29:L526,2,0)*1000</f>
        <v>#N/A</v>
      </c>
      <c r="I57" s="8" t="e">
        <f>VLOOKUP(A57,化学品理化参数!B29:L526,4,0)</f>
        <v>#N/A</v>
      </c>
      <c r="J57" s="8" t="e">
        <f>(1.2*10^-4*G57*I57)/(VLOOKUP(A57,化学品理化参数!B29:L526,8,0)+273.15)</f>
        <v>#N/A</v>
      </c>
      <c r="K57" s="12"/>
      <c r="L57" s="11" t="e">
        <f t="shared" si="2"/>
        <v>#N/A</v>
      </c>
      <c r="M57" s="11"/>
      <c r="N57" s="8" t="e">
        <f t="shared" si="3"/>
        <v>#N/A</v>
      </c>
    </row>
    <row r="58" spans="1:14" ht="26.1" customHeight="1">
      <c r="A58" s="45"/>
      <c r="B58" s="12"/>
      <c r="C58" s="12"/>
      <c r="D58" s="12"/>
      <c r="E58" s="12"/>
      <c r="F58" s="12"/>
      <c r="G58" s="8" t="e">
        <f>VLOOKUP(A58,化学品理化参数!B30:L527,11,0)*1000</f>
        <v>#N/A</v>
      </c>
      <c r="H58" s="12" t="e">
        <f>VLOOKUP(A58,化学品理化参数!B30:L527,2,0)*1000</f>
        <v>#N/A</v>
      </c>
      <c r="I58" s="8" t="e">
        <f>VLOOKUP(A58,化学品理化参数!B30:L527,4,0)</f>
        <v>#N/A</v>
      </c>
      <c r="J58" s="8" t="e">
        <f>(1.2*10^-4*G58*I58)/(VLOOKUP(A58,化学品理化参数!B30:L527,8,0)+273.15)</f>
        <v>#N/A</v>
      </c>
      <c r="K58" s="12"/>
      <c r="L58" s="11" t="e">
        <f t="shared" si="2"/>
        <v>#N/A</v>
      </c>
      <c r="M58" s="11"/>
      <c r="N58" s="8" t="e">
        <f t="shared" si="3"/>
        <v>#N/A</v>
      </c>
    </row>
  </sheetData>
  <sheetProtection password="FADC" sheet="1" objects="1" scenarios="1"/>
  <protectedRanges>
    <protectedRange sqref="A1:N1048576" name="区域1"/>
  </protectedRanges>
  <mergeCells count="2">
    <mergeCell ref="A29:E29"/>
    <mergeCell ref="A1:C1"/>
  </mergeCells>
  <phoneticPr fontId="1" type="noConversion"/>
  <dataValidations count="1">
    <dataValidation allowBlank="1" showInputMessage="1" showErrorMessage="1" prompt="监测数据的平均值" sqref="B3:E25 B31:E58"/>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85" zoomScaleNormal="85" workbookViewId="0">
      <selection activeCell="O7" sqref="O7"/>
    </sheetView>
  </sheetViews>
  <sheetFormatPr defaultRowHeight="26.1" customHeight="1"/>
  <cols>
    <col min="1" max="1" width="19.5" customWidth="1"/>
    <col min="2" max="2" width="22.375" hidden="1" customWidth="1"/>
    <col min="3" max="3" width="17.375" hidden="1" customWidth="1"/>
    <col min="4" max="4" width="15.75" hidden="1" customWidth="1"/>
    <col min="5" max="5" width="14.375" customWidth="1"/>
    <col min="6" max="6" width="19.5" customWidth="1"/>
    <col min="7" max="7" width="12.5" customWidth="1"/>
    <col min="8" max="8" width="16.875" hidden="1" customWidth="1"/>
    <col min="9" max="9" width="16.875" customWidth="1"/>
    <col min="10" max="10" width="14.25" customWidth="1"/>
    <col min="11" max="11" width="22.125" customWidth="1"/>
    <col min="12" max="12" width="12.75" customWidth="1"/>
    <col min="13" max="13" width="16.875" customWidth="1"/>
  </cols>
  <sheetData>
    <row r="1" spans="1:16" ht="26.1" customHeight="1">
      <c r="A1" s="86" t="s">
        <v>262</v>
      </c>
      <c r="B1" s="86"/>
      <c r="C1" s="86"/>
      <c r="D1" s="86"/>
    </row>
    <row r="2" spans="1:16" ht="25.5" customHeight="1">
      <c r="A2" s="6" t="s">
        <v>5</v>
      </c>
      <c r="B2" s="39" t="s">
        <v>258</v>
      </c>
      <c r="C2" s="39" t="s">
        <v>259</v>
      </c>
      <c r="D2" s="39" t="s">
        <v>260</v>
      </c>
      <c r="E2" s="7" t="s">
        <v>1</v>
      </c>
      <c r="F2" s="7" t="s">
        <v>6</v>
      </c>
      <c r="G2" s="7" t="s">
        <v>2</v>
      </c>
      <c r="H2" s="7" t="s">
        <v>31</v>
      </c>
      <c r="I2" s="7" t="s">
        <v>33</v>
      </c>
      <c r="J2" s="7" t="s">
        <v>32</v>
      </c>
      <c r="K2" s="39" t="s">
        <v>264</v>
      </c>
      <c r="L2" s="39" t="s">
        <v>263</v>
      </c>
      <c r="M2" s="39" t="s">
        <v>7</v>
      </c>
      <c r="N2" s="1"/>
      <c r="O2" s="1"/>
      <c r="P2" s="1"/>
    </row>
    <row r="3" spans="1:16" ht="26.1" customHeight="1">
      <c r="A3" s="81" t="s">
        <v>46</v>
      </c>
      <c r="B3" s="8">
        <f>VLOOKUP(A3,油品理化参数!A3:X500,24,0)*1000</f>
        <v>25866.489918652376</v>
      </c>
      <c r="C3" s="12">
        <f>VLOOKUP(A3,油品理化参数!A3:X500,2,0)*1000</f>
        <v>770</v>
      </c>
      <c r="D3" s="8">
        <f>VLOOKUP(A3,油品理化参数!A3:X500,4,0)</f>
        <v>68</v>
      </c>
      <c r="E3" s="6" t="s">
        <v>4</v>
      </c>
      <c r="F3" s="9" t="s">
        <v>274</v>
      </c>
      <c r="G3" s="10">
        <f>IF(AND(E3="底部或液下装载",F3="新罐车或清洗后的罐车"),0.5,(IF(AND(E3="底部或液下装载",F3="正常工况（普通）的罐车"),0.6,(IF(AND(E3="底部或液下装载",F3="上次卸车采用油气平衡装置"),1,(IF(AND(E3="喷溅式装载",F3="新罐车或清洗后的罐车"),1.45,(IF(AND(E3="喷溅式装载",F3="正常工况（普通）的罐车"),1.45,(IF(AND(E3="喷溅式装载",F3="上次卸车采用油气平衡装置"),1,(IF(AND(E3="水运",F3="轮船液下装载（国际）"),0.2,(IF(AND(E3="水运",F3="驳船液下装载（国内）"),0.5)))))))))))))))</f>
        <v>1</v>
      </c>
      <c r="H3" s="8">
        <f>(1.2*10^-4*B3*D3*G3)/(VLOOKUP(A3,油品理化参数!A3:X500,17,0)+273.15)</f>
        <v>0.77272765050779213</v>
      </c>
      <c r="I3" s="12">
        <v>100000</v>
      </c>
      <c r="J3" s="11">
        <f>I3*1000/C3</f>
        <v>129870.12987012987</v>
      </c>
      <c r="K3" s="11"/>
      <c r="L3" s="8">
        <v>20</v>
      </c>
      <c r="M3" s="8">
        <f>IF((K3=""),H3*J3*(1-L3/100)/1000,H3*J3/1000-K3)</f>
        <v>80.283392260549832</v>
      </c>
    </row>
    <row r="4" spans="1:16" ht="26.1" customHeight="1">
      <c r="A4" s="81"/>
      <c r="B4" s="8" t="e">
        <f>VLOOKUP(A4,油品理化参数!A4:X501,24,0)*1000</f>
        <v>#N/A</v>
      </c>
      <c r="C4" s="12" t="e">
        <f>VLOOKUP(A4,油品理化参数!A4:X501,2,0)*1000</f>
        <v>#N/A</v>
      </c>
      <c r="D4" s="8" t="e">
        <f>VLOOKUP(A4,油品理化参数!A4:X501,4,0)</f>
        <v>#N/A</v>
      </c>
      <c r="E4" s="41"/>
      <c r="F4" s="9"/>
      <c r="G4" s="10" t="b">
        <f t="shared" ref="G4:G17" si="0">IF(AND(E4="底部或液下装载",F4="新罐车或清洗后的罐车"),0.5,(IF(AND(E4="底部或液下装载",F4="正常工况（普通）的罐车"),0.6,(IF(AND(E4="底部或液下装载",F4="上次卸车采用油气平衡装置"),1,(IF(AND(E4="喷溅式装载",F4="新罐车或清洗后的罐车"),1.45,(IF(AND(E4="喷溅式装载",F4="正常工况（普通）的罐车"),1.45,(IF(AND(E4="喷溅式装载",F4="上次卸车采用油气平衡装置"),1,(IF(AND(E4="水运",F4="轮船液下装载（国际）"),0.2,(IF(AND(E4="水运",F4="驳船液下装载（国内）"),0.5)))))))))))))))</f>
        <v>0</v>
      </c>
      <c r="H4" s="8" t="e">
        <f>(1.2*10^-4*B4*D4*G4)/(VLOOKUP(A4,油品理化参数!A4:X501,17,0)+273.15)</f>
        <v>#N/A</v>
      </c>
      <c r="I4" s="12"/>
      <c r="J4" s="11" t="e">
        <f>I4*1000/C4</f>
        <v>#N/A</v>
      </c>
      <c r="K4" s="11"/>
      <c r="L4" s="8"/>
      <c r="M4" s="8" t="e">
        <f t="shared" ref="M4:M17" si="1">IF((K4=""),H4*J4*(1-L4/100)/1000,H4*J4/1000-K4)</f>
        <v>#N/A</v>
      </c>
    </row>
    <row r="5" spans="1:16" ht="26.1" customHeight="1">
      <c r="A5" s="81"/>
      <c r="B5" s="8" t="e">
        <f>VLOOKUP(A5,油品理化参数!A5:X502,24,0)*1000</f>
        <v>#N/A</v>
      </c>
      <c r="C5" s="12" t="e">
        <f>VLOOKUP(A5,油品理化参数!A5:X502,2,0)*1000</f>
        <v>#N/A</v>
      </c>
      <c r="D5" s="8" t="e">
        <f>VLOOKUP(A5,油品理化参数!A5:X502,4,0)</f>
        <v>#N/A</v>
      </c>
      <c r="E5" s="41"/>
      <c r="F5" s="9"/>
      <c r="G5" s="10" t="b">
        <f t="shared" si="0"/>
        <v>0</v>
      </c>
      <c r="H5" s="8" t="e">
        <f>(1.2*10^-4*B5*D5*G5)/(VLOOKUP(A5,油品理化参数!A5:X502,17,0)+273.15)</f>
        <v>#N/A</v>
      </c>
      <c r="I5" s="12"/>
      <c r="J5" s="11" t="e">
        <f t="shared" ref="J5:J17" si="2">I5*1000/C5</f>
        <v>#N/A</v>
      </c>
      <c r="K5" s="11"/>
      <c r="L5" s="8"/>
      <c r="M5" s="8" t="e">
        <f t="shared" si="1"/>
        <v>#N/A</v>
      </c>
    </row>
    <row r="6" spans="1:16" ht="26.1" customHeight="1">
      <c r="A6" s="81"/>
      <c r="B6" s="8" t="e">
        <f>VLOOKUP(A6,油品理化参数!A6:X503,24,0)*1000</f>
        <v>#N/A</v>
      </c>
      <c r="C6" s="12" t="e">
        <f>VLOOKUP(A6,油品理化参数!A6:X503,2,0)*1000</f>
        <v>#N/A</v>
      </c>
      <c r="D6" s="8" t="e">
        <f>VLOOKUP(A6,油品理化参数!A6:X503,4,0)</f>
        <v>#N/A</v>
      </c>
      <c r="E6" s="41"/>
      <c r="F6" s="9"/>
      <c r="G6" s="10" t="b">
        <f t="shared" si="0"/>
        <v>0</v>
      </c>
      <c r="H6" s="8" t="e">
        <f>(1.2*10^-4*B6*D6*G6)/(VLOOKUP(A6,油品理化参数!A6:X503,17,0)+273.15)</f>
        <v>#N/A</v>
      </c>
      <c r="I6" s="12"/>
      <c r="J6" s="11" t="e">
        <f t="shared" si="2"/>
        <v>#N/A</v>
      </c>
      <c r="K6" s="11"/>
      <c r="L6" s="8"/>
      <c r="M6" s="8" t="e">
        <f t="shared" si="1"/>
        <v>#N/A</v>
      </c>
    </row>
    <row r="7" spans="1:16" ht="26.1" customHeight="1">
      <c r="A7" s="81"/>
      <c r="B7" s="8" t="e">
        <f>VLOOKUP(A7,油品理化参数!A7:X504,24,0)*1000</f>
        <v>#N/A</v>
      </c>
      <c r="C7" s="12" t="e">
        <f>VLOOKUP(A7,油品理化参数!A7:X504,2,0)*1000</f>
        <v>#N/A</v>
      </c>
      <c r="D7" s="8" t="e">
        <f>VLOOKUP(A7,油品理化参数!A7:X504,4,0)</f>
        <v>#N/A</v>
      </c>
      <c r="E7" s="41"/>
      <c r="F7" s="9"/>
      <c r="G7" s="10" t="b">
        <f t="shared" si="0"/>
        <v>0</v>
      </c>
      <c r="H7" s="8" t="e">
        <f>(1.2*10^-4*B7*D7*G7)/(VLOOKUP(A7,油品理化参数!A7:X504,17,0)+273.15)</f>
        <v>#N/A</v>
      </c>
      <c r="I7" s="12"/>
      <c r="J7" s="11" t="e">
        <f t="shared" si="2"/>
        <v>#N/A</v>
      </c>
      <c r="K7" s="11"/>
      <c r="L7" s="8"/>
      <c r="M7" s="8" t="e">
        <f t="shared" si="1"/>
        <v>#N/A</v>
      </c>
    </row>
    <row r="8" spans="1:16" ht="26.1" customHeight="1">
      <c r="A8" s="12"/>
      <c r="B8" s="8" t="e">
        <f>VLOOKUP(A8,油品理化参数!A8:X505,24,0)*1000</f>
        <v>#N/A</v>
      </c>
      <c r="C8" s="12" t="e">
        <f>VLOOKUP(A8,油品理化参数!A8:X505,2,0)*1000</f>
        <v>#N/A</v>
      </c>
      <c r="D8" s="8" t="e">
        <f>VLOOKUP(A8,油品理化参数!A8:X505,4,0)</f>
        <v>#N/A</v>
      </c>
      <c r="E8" s="41"/>
      <c r="F8" s="9"/>
      <c r="G8" s="10" t="b">
        <f t="shared" si="0"/>
        <v>0</v>
      </c>
      <c r="H8" s="8" t="e">
        <f>(1.2*10^-4*B8*D8*G8)/(VLOOKUP(A8,油品理化参数!A8:X505,17,0)+273.15)</f>
        <v>#N/A</v>
      </c>
      <c r="I8" s="12"/>
      <c r="J8" s="11" t="e">
        <f t="shared" si="2"/>
        <v>#N/A</v>
      </c>
      <c r="K8" s="11"/>
      <c r="L8" s="8"/>
      <c r="M8" s="8" t="e">
        <f t="shared" si="1"/>
        <v>#N/A</v>
      </c>
    </row>
    <row r="9" spans="1:16" ht="26.1" customHeight="1">
      <c r="A9" s="12"/>
      <c r="B9" s="8" t="e">
        <f>VLOOKUP(A9,油品理化参数!A9:X506,24,0)*1000</f>
        <v>#N/A</v>
      </c>
      <c r="C9" s="12" t="e">
        <f>VLOOKUP(A9,油品理化参数!A9:X506,2,0)*1000</f>
        <v>#N/A</v>
      </c>
      <c r="D9" s="8" t="e">
        <f>VLOOKUP(A9,油品理化参数!A9:X506,4,0)</f>
        <v>#N/A</v>
      </c>
      <c r="E9" s="41"/>
      <c r="F9" s="9"/>
      <c r="G9" s="10" t="b">
        <f t="shared" si="0"/>
        <v>0</v>
      </c>
      <c r="H9" s="8" t="e">
        <f>(1.2*10^-4*B9*D9*G9)/(VLOOKUP(A9,油品理化参数!A9:X506,17,0)+273.15)</f>
        <v>#N/A</v>
      </c>
      <c r="I9" s="12"/>
      <c r="J9" s="11" t="e">
        <f t="shared" si="2"/>
        <v>#N/A</v>
      </c>
      <c r="K9" s="11"/>
      <c r="L9" s="8"/>
      <c r="M9" s="8" t="e">
        <f t="shared" si="1"/>
        <v>#N/A</v>
      </c>
    </row>
    <row r="10" spans="1:16" ht="26.1" customHeight="1">
      <c r="A10" s="12"/>
      <c r="B10" s="8" t="e">
        <f>VLOOKUP(A10,油品理化参数!A10:X507,24,0)*1000</f>
        <v>#N/A</v>
      </c>
      <c r="C10" s="12" t="e">
        <f>VLOOKUP(A10,油品理化参数!A10:X507,2,0)*1000</f>
        <v>#N/A</v>
      </c>
      <c r="D10" s="8" t="e">
        <f>VLOOKUP(A10,油品理化参数!A10:X507,4,0)</f>
        <v>#N/A</v>
      </c>
      <c r="E10" s="41"/>
      <c r="F10" s="9"/>
      <c r="G10" s="10" t="b">
        <f t="shared" si="0"/>
        <v>0</v>
      </c>
      <c r="H10" s="8" t="e">
        <f>(1.2*10^-4*B10*D10*G10)/(VLOOKUP(A10,油品理化参数!A10:X507,17,0)+273.15)</f>
        <v>#N/A</v>
      </c>
      <c r="I10" s="12"/>
      <c r="J10" s="11" t="e">
        <f t="shared" si="2"/>
        <v>#N/A</v>
      </c>
      <c r="K10" s="11"/>
      <c r="L10" s="8"/>
      <c r="M10" s="8" t="e">
        <f t="shared" si="1"/>
        <v>#N/A</v>
      </c>
    </row>
    <row r="11" spans="1:16" ht="26.1" customHeight="1">
      <c r="A11" s="12"/>
      <c r="B11" s="8" t="e">
        <f>VLOOKUP(A11,油品理化参数!A11:X508,24,0)*1000</f>
        <v>#N/A</v>
      </c>
      <c r="C11" s="12" t="e">
        <f>VLOOKUP(A11,油品理化参数!A11:X508,2,0)*1000</f>
        <v>#N/A</v>
      </c>
      <c r="D11" s="8" t="e">
        <f>VLOOKUP(A11,油品理化参数!A11:X508,4,0)</f>
        <v>#N/A</v>
      </c>
      <c r="E11" s="41"/>
      <c r="F11" s="9"/>
      <c r="G11" s="10" t="b">
        <f t="shared" si="0"/>
        <v>0</v>
      </c>
      <c r="H11" s="8" t="e">
        <f>(1.2*10^-4*B11*D11*G11)/(VLOOKUP(A11,油品理化参数!A11:X508,17,0)+273.15)</f>
        <v>#N/A</v>
      </c>
      <c r="I11" s="12"/>
      <c r="J11" s="11" t="e">
        <f t="shared" si="2"/>
        <v>#N/A</v>
      </c>
      <c r="K11" s="11"/>
      <c r="L11" s="8"/>
      <c r="M11" s="8" t="e">
        <f t="shared" si="1"/>
        <v>#N/A</v>
      </c>
    </row>
    <row r="12" spans="1:16" ht="26.1" customHeight="1">
      <c r="A12" s="12"/>
      <c r="B12" s="8" t="e">
        <f>VLOOKUP(A12,油品理化参数!A12:X509,24,0)*1000</f>
        <v>#N/A</v>
      </c>
      <c r="C12" s="12" t="e">
        <f>VLOOKUP(A12,油品理化参数!A12:X509,2,0)*1000</f>
        <v>#N/A</v>
      </c>
      <c r="D12" s="8" t="e">
        <f>VLOOKUP(A12,油品理化参数!A12:X509,4,0)</f>
        <v>#N/A</v>
      </c>
      <c r="E12" s="41"/>
      <c r="F12" s="9"/>
      <c r="G12" s="10" t="b">
        <f t="shared" si="0"/>
        <v>0</v>
      </c>
      <c r="H12" s="8" t="e">
        <f>(1.2*10^-4*B12*D12*G12)/(VLOOKUP(A12,油品理化参数!A12:X509,17,0)+273.15)</f>
        <v>#N/A</v>
      </c>
      <c r="I12" s="12"/>
      <c r="J12" s="11" t="e">
        <f t="shared" si="2"/>
        <v>#N/A</v>
      </c>
      <c r="K12" s="11"/>
      <c r="L12" s="8"/>
      <c r="M12" s="8" t="e">
        <f t="shared" si="1"/>
        <v>#N/A</v>
      </c>
    </row>
    <row r="13" spans="1:16" ht="26.1" customHeight="1">
      <c r="A13" s="12"/>
      <c r="B13" s="8" t="e">
        <f>VLOOKUP(A13,油品理化参数!A13:X510,24,0)*1000</f>
        <v>#N/A</v>
      </c>
      <c r="C13" s="12" t="e">
        <f>VLOOKUP(A13,油品理化参数!A13:X510,2,0)*1000</f>
        <v>#N/A</v>
      </c>
      <c r="D13" s="8" t="e">
        <f>VLOOKUP(A13,油品理化参数!A13:X510,4,0)</f>
        <v>#N/A</v>
      </c>
      <c r="E13" s="41"/>
      <c r="F13" s="9"/>
      <c r="G13" s="10" t="b">
        <f t="shared" si="0"/>
        <v>0</v>
      </c>
      <c r="H13" s="8" t="e">
        <f>(1.2*10^-4*B13*D13*G13)/(VLOOKUP(A13,油品理化参数!A13:X510,17,0)+273.15)</f>
        <v>#N/A</v>
      </c>
      <c r="I13" s="12"/>
      <c r="J13" s="11" t="e">
        <f t="shared" si="2"/>
        <v>#N/A</v>
      </c>
      <c r="K13" s="11"/>
      <c r="L13" s="8"/>
      <c r="M13" s="8" t="e">
        <f t="shared" si="1"/>
        <v>#N/A</v>
      </c>
    </row>
    <row r="14" spans="1:16" ht="26.1" customHeight="1">
      <c r="A14" s="12"/>
      <c r="B14" s="8" t="e">
        <f>VLOOKUP(A14,油品理化参数!A14:X511,24,0)*1000</f>
        <v>#N/A</v>
      </c>
      <c r="C14" s="12" t="e">
        <f>VLOOKUP(A14,油品理化参数!A14:X511,2,0)*1000</f>
        <v>#N/A</v>
      </c>
      <c r="D14" s="8" t="e">
        <f>VLOOKUP(A14,油品理化参数!A14:X511,4,0)</f>
        <v>#N/A</v>
      </c>
      <c r="E14" s="41"/>
      <c r="F14" s="9"/>
      <c r="G14" s="10" t="b">
        <f t="shared" si="0"/>
        <v>0</v>
      </c>
      <c r="H14" s="8" t="e">
        <f>(1.2*10^-4*B14*D14*G14)/(VLOOKUP(A14,油品理化参数!A14:X511,17,0)+273.15)</f>
        <v>#N/A</v>
      </c>
      <c r="I14" s="12"/>
      <c r="J14" s="11" t="e">
        <f t="shared" si="2"/>
        <v>#N/A</v>
      </c>
      <c r="K14" s="11"/>
      <c r="L14" s="8"/>
      <c r="M14" s="8" t="e">
        <f t="shared" si="1"/>
        <v>#N/A</v>
      </c>
    </row>
    <row r="15" spans="1:16" ht="26.1" customHeight="1">
      <c r="A15" s="12"/>
      <c r="B15" s="8" t="e">
        <f>VLOOKUP(A15,油品理化参数!A15:X512,24,0)*1000</f>
        <v>#N/A</v>
      </c>
      <c r="C15" s="12" t="e">
        <f>VLOOKUP(A15,油品理化参数!A15:X512,2,0)*1000</f>
        <v>#N/A</v>
      </c>
      <c r="D15" s="8" t="e">
        <f>VLOOKUP(A15,油品理化参数!A15:X512,4,0)</f>
        <v>#N/A</v>
      </c>
      <c r="E15" s="41"/>
      <c r="F15" s="9"/>
      <c r="G15" s="10" t="b">
        <f t="shared" si="0"/>
        <v>0</v>
      </c>
      <c r="H15" s="8" t="e">
        <f>(1.2*10^-4*B15*D15*G15)/(VLOOKUP(A15,油品理化参数!A15:X512,17,0)+273.15)</f>
        <v>#N/A</v>
      </c>
      <c r="I15" s="12"/>
      <c r="J15" s="11" t="e">
        <f t="shared" si="2"/>
        <v>#N/A</v>
      </c>
      <c r="K15" s="11"/>
      <c r="L15" s="8"/>
      <c r="M15" s="8" t="e">
        <f t="shared" si="1"/>
        <v>#N/A</v>
      </c>
    </row>
    <row r="16" spans="1:16" ht="26.1" customHeight="1">
      <c r="A16" s="12"/>
      <c r="B16" s="8" t="e">
        <f>VLOOKUP(A16,油品理化参数!A16:X513,24,0)*1000</f>
        <v>#N/A</v>
      </c>
      <c r="C16" s="12" t="e">
        <f>VLOOKUP(A16,油品理化参数!A16:X513,2,0)*1000</f>
        <v>#N/A</v>
      </c>
      <c r="D16" s="8" t="e">
        <f>VLOOKUP(A16,油品理化参数!A16:X513,4,0)</f>
        <v>#N/A</v>
      </c>
      <c r="E16" s="41"/>
      <c r="F16" s="9"/>
      <c r="G16" s="10" t="b">
        <f t="shared" si="0"/>
        <v>0</v>
      </c>
      <c r="H16" s="8" t="e">
        <f>(1.2*10^-4*B16*D16*G16)/(VLOOKUP(A16,油品理化参数!A16:X513,17,0)+273.15)</f>
        <v>#N/A</v>
      </c>
      <c r="I16" s="12"/>
      <c r="J16" s="11" t="e">
        <f t="shared" si="2"/>
        <v>#N/A</v>
      </c>
      <c r="K16" s="11"/>
      <c r="L16" s="8"/>
      <c r="M16" s="8" t="e">
        <f t="shared" si="1"/>
        <v>#N/A</v>
      </c>
    </row>
    <row r="17" spans="1:13" ht="26.1" customHeight="1">
      <c r="A17" s="12"/>
      <c r="B17" s="8" t="e">
        <f>VLOOKUP(A17,油品理化参数!A17:X514,24,0)*1000</f>
        <v>#N/A</v>
      </c>
      <c r="C17" s="12" t="e">
        <f>VLOOKUP(A17,油品理化参数!A17:X514,2,0)*1000</f>
        <v>#N/A</v>
      </c>
      <c r="D17" s="8" t="e">
        <f>VLOOKUP(A17,油品理化参数!A17:X514,4,0)</f>
        <v>#N/A</v>
      </c>
      <c r="E17" s="41"/>
      <c r="F17" s="9"/>
      <c r="G17" s="10" t="b">
        <f t="shared" si="0"/>
        <v>0</v>
      </c>
      <c r="H17" s="8" t="e">
        <f>(1.2*10^-4*B17*D17*G17)/(VLOOKUP(A17,油品理化参数!A17:X514,17,0)+273.15)</f>
        <v>#N/A</v>
      </c>
      <c r="I17" s="12"/>
      <c r="J17" s="11" t="e">
        <f t="shared" si="2"/>
        <v>#N/A</v>
      </c>
      <c r="K17" s="11"/>
      <c r="L17" s="8"/>
      <c r="M17" s="8" t="e">
        <f t="shared" si="1"/>
        <v>#N/A</v>
      </c>
    </row>
    <row r="19" spans="1:13" ht="26.1" customHeight="1">
      <c r="A19" s="86" t="s">
        <v>265</v>
      </c>
      <c r="B19" s="86"/>
      <c r="C19" s="86"/>
      <c r="D19" s="86"/>
    </row>
    <row r="20" spans="1:13" ht="26.1" customHeight="1">
      <c r="A20" s="41" t="s">
        <v>5</v>
      </c>
      <c r="B20" s="39" t="s">
        <v>258</v>
      </c>
      <c r="C20" s="39" t="s">
        <v>259</v>
      </c>
      <c r="D20" s="39" t="s">
        <v>260</v>
      </c>
      <c r="E20" s="39" t="s">
        <v>1</v>
      </c>
      <c r="F20" s="39" t="s">
        <v>6</v>
      </c>
      <c r="G20" s="39" t="s">
        <v>2</v>
      </c>
      <c r="H20" s="39" t="s">
        <v>31</v>
      </c>
      <c r="I20" s="39" t="s">
        <v>33</v>
      </c>
      <c r="J20" s="39" t="s">
        <v>32</v>
      </c>
      <c r="K20" s="39" t="s">
        <v>264</v>
      </c>
      <c r="L20" s="39" t="s">
        <v>263</v>
      </c>
      <c r="M20" s="39" t="s">
        <v>7</v>
      </c>
    </row>
    <row r="21" spans="1:13" ht="26.1" customHeight="1">
      <c r="A21" s="45" t="s">
        <v>266</v>
      </c>
      <c r="B21" s="8">
        <f>VLOOKUP(A21,化学品理化参数!B3:L500,11,0)*1000</f>
        <v>15911.677744349772</v>
      </c>
      <c r="C21" s="12">
        <f>VLOOKUP(A21,化学品理化参数!B3:L500,2,0)*1000</f>
        <v>770</v>
      </c>
      <c r="D21" s="8">
        <f>VLOOKUP(A21,化学品理化参数!B3:L500,4,0)</f>
        <v>78</v>
      </c>
      <c r="E21" s="41" t="s">
        <v>4</v>
      </c>
      <c r="F21" s="9" t="s">
        <v>274</v>
      </c>
      <c r="G21" s="10">
        <f>IF(AND(E21="底部或液下装载",F3="新罐车或清洗后的罐车"),0.5,(IF(AND(E21="底部或液下装载",F21="正常工况（普通）的罐车"),0.6,(IF(AND(E21="底部或液下装载",F21="上次卸车采用油气平衡装置"),1,(IF(AND(E21="喷溅式装载",F21="新罐车或清洗后的罐车"),1.45,(IF(AND(E21="喷溅式装载",F21="正常工况（普通）的罐车"),1.45,(IF(AND(E21="喷溅式装载",F21="上次卸车采用油气平衡装置"),1,(IF(AND(E21="水运",F21="轮船液下装载（国际）"),0.2,(IF(AND(E21="水运",F21="驳船液下装载（国内）"),0.5)))))))))))))))</f>
        <v>1</v>
      </c>
      <c r="H21" s="8">
        <f>(1.2*10^-4*B21*D21*G21)/(VLOOKUP(A21,化学品理化参数!B3:L500,8,0)+273.15)</f>
        <v>0.49128584425899346</v>
      </c>
      <c r="I21" s="12">
        <v>104820</v>
      </c>
      <c r="J21" s="11">
        <f>I21*1000/C21</f>
        <v>136129.87012987013</v>
      </c>
      <c r="K21" s="11"/>
      <c r="L21" s="8">
        <v>20</v>
      </c>
      <c r="M21" s="8">
        <f>IF((K21=""),H21*J21*(1-L21/100)/1000,H21*J21/1000-K21)</f>
        <v>53.502942540496313</v>
      </c>
    </row>
    <row r="22" spans="1:13" ht="26.1" customHeight="1">
      <c r="A22" s="81"/>
      <c r="B22" s="8"/>
      <c r="C22" s="12"/>
      <c r="D22" s="8"/>
      <c r="E22" s="41"/>
      <c r="F22" s="9"/>
      <c r="G22" s="10" t="b">
        <f t="shared" ref="G22:G58" si="3">IF(AND(E22="底部或液下装载",F4="新罐车或清洗后的罐车"),0.5,(IF(AND(E22="底部或液下装载",F22="正常工况（普通）的罐车"),0.6,(IF(AND(E22="底部或液下装载",F22="上次卸车采用油气平衡装置"),1,(IF(AND(E22="喷溅式装载",F22="新罐车或清洗后的罐车"),1.45,(IF(AND(E22="喷溅式装载",F22="正常工况（普通）的罐车"),1.45,(IF(AND(E22="喷溅式装载",F22="上次卸车采用油气平衡装置"),1,(IF(AND(E22="水运",F22="轮船液下装载（国际）"),0.2,(IF(AND(E22="水运",F22="驳船液下装载（国内）"),0.5)))))))))))))))</f>
        <v>0</v>
      </c>
      <c r="H22" s="8" t="e">
        <f>(1.2*10^-4*B22*D22*G22)/(VLOOKUP(A22,化学品理化参数!B4:L501,8,0)+273.15)</f>
        <v>#N/A</v>
      </c>
      <c r="I22" s="12">
        <v>100</v>
      </c>
      <c r="J22" s="11" t="e">
        <f>I22*1000/C22</f>
        <v>#DIV/0!</v>
      </c>
      <c r="K22" s="11"/>
      <c r="L22" s="8"/>
      <c r="M22" s="8" t="e">
        <f t="shared" ref="M22:M58" si="4">IF((K22=""),H22*J22*(1-L22/100)/1000,H22*J22/1000-K22)</f>
        <v>#N/A</v>
      </c>
    </row>
    <row r="23" spans="1:13" ht="26.1" customHeight="1">
      <c r="A23" s="81"/>
      <c r="B23" s="8"/>
      <c r="C23" s="12"/>
      <c r="D23" s="8"/>
      <c r="E23" s="41"/>
      <c r="F23" s="9"/>
      <c r="G23" s="10" t="b">
        <f t="shared" si="3"/>
        <v>0</v>
      </c>
      <c r="H23" s="8" t="e">
        <f>(1.2*10^-4*B23*D23*G23)/(VLOOKUP(A23,化学品理化参数!B5:L502,8,0)+273.15)</f>
        <v>#N/A</v>
      </c>
      <c r="I23" s="12">
        <v>20</v>
      </c>
      <c r="J23" s="11" t="e">
        <f t="shared" ref="J23:J58" si="5">I23*1000/C23</f>
        <v>#DIV/0!</v>
      </c>
      <c r="K23" s="11"/>
      <c r="L23" s="8"/>
      <c r="M23" s="8" t="e">
        <f t="shared" si="4"/>
        <v>#N/A</v>
      </c>
    </row>
    <row r="24" spans="1:13" ht="26.1" customHeight="1">
      <c r="A24" s="81"/>
      <c r="B24" s="8"/>
      <c r="C24" s="12"/>
      <c r="D24" s="8"/>
      <c r="E24" s="41"/>
      <c r="F24" s="9"/>
      <c r="G24" s="10" t="b">
        <f t="shared" si="3"/>
        <v>0</v>
      </c>
      <c r="H24" s="8" t="e">
        <f>(1.2*10^-4*B24*D24*G24)/(VLOOKUP(A24,化学品理化参数!B6:L503,8,0)+273.15)</f>
        <v>#N/A</v>
      </c>
      <c r="I24" s="12"/>
      <c r="J24" s="11" t="e">
        <f t="shared" si="5"/>
        <v>#DIV/0!</v>
      </c>
      <c r="K24" s="11"/>
      <c r="L24" s="8"/>
      <c r="M24" s="8" t="e">
        <f t="shared" si="4"/>
        <v>#N/A</v>
      </c>
    </row>
    <row r="25" spans="1:13" ht="26.1" customHeight="1">
      <c r="A25" s="81"/>
      <c r="B25" s="8"/>
      <c r="C25" s="12"/>
      <c r="D25" s="8"/>
      <c r="E25" s="41"/>
      <c r="F25" s="9"/>
      <c r="G25" s="10" t="b">
        <f t="shared" si="3"/>
        <v>0</v>
      </c>
      <c r="H25" s="8" t="e">
        <f>(1.2*10^-4*B25*D25*G25)/(VLOOKUP(A25,化学品理化参数!B7:L504,8,0)+273.15)</f>
        <v>#N/A</v>
      </c>
      <c r="I25" s="12"/>
      <c r="J25" s="11" t="e">
        <f t="shared" si="5"/>
        <v>#DIV/0!</v>
      </c>
      <c r="K25" s="11"/>
      <c r="L25" s="8"/>
      <c r="M25" s="8" t="e">
        <f t="shared" si="4"/>
        <v>#N/A</v>
      </c>
    </row>
    <row r="26" spans="1:13" ht="26.1" customHeight="1">
      <c r="A26" s="81"/>
      <c r="B26" s="8"/>
      <c r="C26" s="12"/>
      <c r="D26" s="8"/>
      <c r="E26" s="41"/>
      <c r="F26" s="9"/>
      <c r="G26" s="10" t="b">
        <f t="shared" si="3"/>
        <v>0</v>
      </c>
      <c r="H26" s="8" t="e">
        <f>(1.2*10^-4*B26*D26*G26)/(VLOOKUP(A26,化学品理化参数!B8:L505,8,0)+273.15)</f>
        <v>#N/A</v>
      </c>
      <c r="I26" s="12"/>
      <c r="J26" s="11" t="e">
        <f t="shared" si="5"/>
        <v>#DIV/0!</v>
      </c>
      <c r="K26" s="11"/>
      <c r="L26" s="8"/>
      <c r="M26" s="8" t="e">
        <f t="shared" si="4"/>
        <v>#N/A</v>
      </c>
    </row>
    <row r="27" spans="1:13" ht="26.1" customHeight="1">
      <c r="A27" s="81"/>
      <c r="B27" s="8"/>
      <c r="C27" s="12"/>
      <c r="D27" s="8"/>
      <c r="E27" s="41"/>
      <c r="F27" s="9"/>
      <c r="G27" s="10" t="b">
        <f t="shared" si="3"/>
        <v>0</v>
      </c>
      <c r="H27" s="8" t="e">
        <f>(1.2*10^-4*B27*D27*G27)/(VLOOKUP(A27,化学品理化参数!B9:L506,8,0)+273.15)</f>
        <v>#N/A</v>
      </c>
      <c r="I27" s="12"/>
      <c r="J27" s="11" t="e">
        <f t="shared" si="5"/>
        <v>#DIV/0!</v>
      </c>
      <c r="K27" s="11"/>
      <c r="L27" s="8"/>
      <c r="M27" s="8" t="e">
        <f t="shared" si="4"/>
        <v>#N/A</v>
      </c>
    </row>
    <row r="28" spans="1:13" ht="26.1" customHeight="1">
      <c r="A28" s="81"/>
      <c r="B28" s="8"/>
      <c r="C28" s="12"/>
      <c r="D28" s="8"/>
      <c r="E28" s="41"/>
      <c r="F28" s="9"/>
      <c r="G28" s="10" t="b">
        <f t="shared" si="3"/>
        <v>0</v>
      </c>
      <c r="H28" s="8" t="e">
        <f>(1.2*10^-4*B28*D28*G28)/(VLOOKUP(A28,化学品理化参数!B10:L507,8,0)+273.15)</f>
        <v>#N/A</v>
      </c>
      <c r="I28" s="12"/>
      <c r="J28" s="11" t="e">
        <f t="shared" si="5"/>
        <v>#DIV/0!</v>
      </c>
      <c r="K28" s="11"/>
      <c r="L28" s="8"/>
      <c r="M28" s="8" t="e">
        <f t="shared" si="4"/>
        <v>#N/A</v>
      </c>
    </row>
    <row r="29" spans="1:13" ht="26.1" customHeight="1">
      <c r="A29" s="81"/>
      <c r="B29" s="8"/>
      <c r="C29" s="12"/>
      <c r="D29" s="8"/>
      <c r="E29" s="41"/>
      <c r="F29" s="9"/>
      <c r="G29" s="10" t="b">
        <f t="shared" si="3"/>
        <v>0</v>
      </c>
      <c r="H29" s="8" t="e">
        <f>(1.2*10^-4*B29*D29*G29)/(VLOOKUP(A29,化学品理化参数!B11:L508,8,0)+273.15)</f>
        <v>#N/A</v>
      </c>
      <c r="I29" s="12"/>
      <c r="J29" s="11" t="e">
        <f t="shared" si="5"/>
        <v>#DIV/0!</v>
      </c>
      <c r="K29" s="11"/>
      <c r="L29" s="8"/>
      <c r="M29" s="8" t="e">
        <f t="shared" si="4"/>
        <v>#N/A</v>
      </c>
    </row>
    <row r="30" spans="1:13" ht="26.1" customHeight="1">
      <c r="A30" s="12"/>
      <c r="B30" s="8" t="e">
        <f>VLOOKUP(A30,化学品理化参数!B12:L509,11,0)*1000</f>
        <v>#N/A</v>
      </c>
      <c r="C30" s="12" t="e">
        <f>VLOOKUP(A30,化学品理化参数!B12:L509,2,0)*1000</f>
        <v>#N/A</v>
      </c>
      <c r="D30" s="8" t="e">
        <f>VLOOKUP(A30,化学品理化参数!B12:L509,4,0)</f>
        <v>#N/A</v>
      </c>
      <c r="E30" s="41"/>
      <c r="F30" s="9"/>
      <c r="G30" s="10" t="b">
        <f t="shared" si="3"/>
        <v>0</v>
      </c>
      <c r="H30" s="8" t="e">
        <f>(1.2*10^-4*B30*D30*G30)/(VLOOKUP(A30,化学品理化参数!B12:L509,8,0)+273.15)</f>
        <v>#N/A</v>
      </c>
      <c r="I30" s="12"/>
      <c r="J30" s="11" t="e">
        <f t="shared" si="5"/>
        <v>#N/A</v>
      </c>
      <c r="K30" s="11"/>
      <c r="L30" s="8"/>
      <c r="M30" s="8" t="e">
        <f t="shared" si="4"/>
        <v>#N/A</v>
      </c>
    </row>
    <row r="31" spans="1:13" ht="26.1" customHeight="1">
      <c r="A31" s="12"/>
      <c r="B31" s="8" t="e">
        <f>VLOOKUP(A31,化学品理化参数!B13:L510,11,0)*1000</f>
        <v>#N/A</v>
      </c>
      <c r="C31" s="12" t="e">
        <f>VLOOKUP(A31,化学品理化参数!B13:L510,2,0)*1000</f>
        <v>#N/A</v>
      </c>
      <c r="D31" s="8" t="e">
        <f>VLOOKUP(A31,化学品理化参数!B13:L510,4,0)</f>
        <v>#N/A</v>
      </c>
      <c r="E31" s="41"/>
      <c r="F31" s="9"/>
      <c r="G31" s="10" t="b">
        <f t="shared" si="3"/>
        <v>0</v>
      </c>
      <c r="H31" s="8" t="e">
        <f>(1.2*10^-4*B31*D31*G31)/(VLOOKUP(A31,化学品理化参数!B13:L510,8,0)+273.15)</f>
        <v>#N/A</v>
      </c>
      <c r="I31" s="12"/>
      <c r="J31" s="11" t="e">
        <f t="shared" si="5"/>
        <v>#N/A</v>
      </c>
      <c r="K31" s="11"/>
      <c r="L31" s="8"/>
      <c r="M31" s="8" t="e">
        <f t="shared" si="4"/>
        <v>#N/A</v>
      </c>
    </row>
    <row r="32" spans="1:13" ht="26.1" customHeight="1">
      <c r="A32" s="12"/>
      <c r="B32" s="8" t="e">
        <f>VLOOKUP(A32,化学品理化参数!B14:L511,11,0)*1000</f>
        <v>#N/A</v>
      </c>
      <c r="C32" s="12" t="e">
        <f>VLOOKUP(A32,化学品理化参数!B14:L511,2,0)*1000</f>
        <v>#N/A</v>
      </c>
      <c r="D32" s="8" t="e">
        <f>VLOOKUP(A32,化学品理化参数!B14:L511,4,0)</f>
        <v>#N/A</v>
      </c>
      <c r="E32" s="41"/>
      <c r="F32" s="9"/>
      <c r="G32" s="10" t="b">
        <f t="shared" si="3"/>
        <v>0</v>
      </c>
      <c r="H32" s="8" t="e">
        <f>(1.2*10^-4*B32*D32*G32)/(VLOOKUP(A32,化学品理化参数!B14:L511,8,0)+273.15)</f>
        <v>#N/A</v>
      </c>
      <c r="I32" s="12"/>
      <c r="J32" s="11" t="e">
        <f t="shared" si="5"/>
        <v>#N/A</v>
      </c>
      <c r="K32" s="11"/>
      <c r="L32" s="8"/>
      <c r="M32" s="8" t="e">
        <f t="shared" si="4"/>
        <v>#N/A</v>
      </c>
    </row>
    <row r="33" spans="1:13" ht="26.1" customHeight="1">
      <c r="A33" s="12"/>
      <c r="B33" s="8" t="e">
        <f>VLOOKUP(A33,化学品理化参数!B15:L512,11,0)*1000</f>
        <v>#N/A</v>
      </c>
      <c r="C33" s="12" t="e">
        <f>VLOOKUP(A33,化学品理化参数!B15:L512,2,0)*1000</f>
        <v>#N/A</v>
      </c>
      <c r="D33" s="8" t="e">
        <f>VLOOKUP(A33,化学品理化参数!B15:L512,4,0)</f>
        <v>#N/A</v>
      </c>
      <c r="E33" s="41"/>
      <c r="F33" s="9"/>
      <c r="G33" s="10" t="b">
        <f t="shared" si="3"/>
        <v>0</v>
      </c>
      <c r="H33" s="8" t="e">
        <f>(1.2*10^-4*B33*D33*G33)/(VLOOKUP(A33,化学品理化参数!B15:L512,8,0)+273.15)</f>
        <v>#N/A</v>
      </c>
      <c r="I33" s="12"/>
      <c r="J33" s="11" t="e">
        <f t="shared" si="5"/>
        <v>#N/A</v>
      </c>
      <c r="K33" s="11"/>
      <c r="L33" s="8"/>
      <c r="M33" s="8" t="e">
        <f t="shared" si="4"/>
        <v>#N/A</v>
      </c>
    </row>
    <row r="34" spans="1:13" ht="26.1" customHeight="1">
      <c r="A34" s="12"/>
      <c r="B34" s="8" t="e">
        <f>VLOOKUP(A34,化学品理化参数!B16:L513,11,0)*1000</f>
        <v>#N/A</v>
      </c>
      <c r="C34" s="12" t="e">
        <f>VLOOKUP(A34,化学品理化参数!B16:L513,2,0)*1000</f>
        <v>#N/A</v>
      </c>
      <c r="D34" s="8" t="e">
        <f>VLOOKUP(A34,化学品理化参数!B16:L513,4,0)</f>
        <v>#N/A</v>
      </c>
      <c r="E34" s="41"/>
      <c r="F34" s="9"/>
      <c r="G34" s="10" t="b">
        <f t="shared" si="3"/>
        <v>0</v>
      </c>
      <c r="H34" s="8" t="e">
        <f>(1.2*10^-4*B34*D34*G34)/(VLOOKUP(A34,化学品理化参数!B16:L513,8,0)+273.15)</f>
        <v>#N/A</v>
      </c>
      <c r="I34" s="12"/>
      <c r="J34" s="11" t="e">
        <f t="shared" si="5"/>
        <v>#N/A</v>
      </c>
      <c r="K34" s="11"/>
      <c r="L34" s="8"/>
      <c r="M34" s="8" t="e">
        <f t="shared" si="4"/>
        <v>#N/A</v>
      </c>
    </row>
    <row r="35" spans="1:13" ht="26.1" customHeight="1">
      <c r="A35" s="12"/>
      <c r="B35" s="8" t="e">
        <f>VLOOKUP(A35,化学品理化参数!B17:L514,11,0)*1000</f>
        <v>#N/A</v>
      </c>
      <c r="C35" s="12" t="e">
        <f>VLOOKUP(A35,化学品理化参数!B17:L514,2,0)*1000</f>
        <v>#N/A</v>
      </c>
      <c r="D35" s="8" t="e">
        <f>VLOOKUP(A35,化学品理化参数!B17:L514,4,0)</f>
        <v>#N/A</v>
      </c>
      <c r="E35" s="41"/>
      <c r="F35" s="9"/>
      <c r="G35" s="10" t="b">
        <f t="shared" si="3"/>
        <v>0</v>
      </c>
      <c r="H35" s="8" t="e">
        <f>(1.2*10^-4*B35*D35*G35)/(VLOOKUP(A35,化学品理化参数!B17:L514,8,0)+273.15)</f>
        <v>#N/A</v>
      </c>
      <c r="I35" s="12"/>
      <c r="J35" s="11" t="e">
        <f t="shared" si="5"/>
        <v>#N/A</v>
      </c>
      <c r="K35" s="11"/>
      <c r="L35" s="8"/>
      <c r="M35" s="8" t="e">
        <f t="shared" si="4"/>
        <v>#N/A</v>
      </c>
    </row>
    <row r="36" spans="1:13" ht="26.1" customHeight="1">
      <c r="A36" s="12"/>
      <c r="B36" s="8" t="e">
        <f>VLOOKUP(A36,化学品理化参数!B18:L515,11,0)*1000</f>
        <v>#N/A</v>
      </c>
      <c r="C36" s="12" t="e">
        <f>VLOOKUP(A36,化学品理化参数!B18:L515,2,0)*1000</f>
        <v>#N/A</v>
      </c>
      <c r="D36" s="8" t="e">
        <f>VLOOKUP(A36,化学品理化参数!B18:L515,4,0)</f>
        <v>#N/A</v>
      </c>
      <c r="E36" s="41"/>
      <c r="F36" s="9"/>
      <c r="G36" s="10" t="b">
        <f t="shared" si="3"/>
        <v>0</v>
      </c>
      <c r="H36" s="8" t="e">
        <f>(1.2*10^-4*B36*D36*G36)/(VLOOKUP(A36,化学品理化参数!B18:L515,8,0)+273.15)</f>
        <v>#N/A</v>
      </c>
      <c r="I36" s="12"/>
      <c r="J36" s="11" t="e">
        <f t="shared" si="5"/>
        <v>#N/A</v>
      </c>
      <c r="K36" s="11"/>
      <c r="L36" s="8"/>
      <c r="M36" s="8" t="e">
        <f t="shared" si="4"/>
        <v>#N/A</v>
      </c>
    </row>
    <row r="37" spans="1:13" ht="26.1" customHeight="1">
      <c r="A37" s="12"/>
      <c r="B37" s="8" t="e">
        <f>VLOOKUP(A37,化学品理化参数!B19:L516,11,0)*1000</f>
        <v>#N/A</v>
      </c>
      <c r="C37" s="12" t="e">
        <f>VLOOKUP(A37,化学品理化参数!B19:L516,2,0)*1000</f>
        <v>#N/A</v>
      </c>
      <c r="D37" s="8" t="e">
        <f>VLOOKUP(A37,化学品理化参数!B19:L516,4,0)</f>
        <v>#N/A</v>
      </c>
      <c r="E37" s="41"/>
      <c r="F37" s="9"/>
      <c r="G37" s="10" t="b">
        <f t="shared" si="3"/>
        <v>0</v>
      </c>
      <c r="H37" s="8" t="e">
        <f>(1.2*10^-4*B37*D37*G37)/(VLOOKUP(A37,化学品理化参数!B19:L516,8,0)+273.15)</f>
        <v>#N/A</v>
      </c>
      <c r="I37" s="12"/>
      <c r="J37" s="11" t="e">
        <f t="shared" si="5"/>
        <v>#N/A</v>
      </c>
      <c r="K37" s="11"/>
      <c r="L37" s="8"/>
      <c r="M37" s="8" t="e">
        <f t="shared" si="4"/>
        <v>#N/A</v>
      </c>
    </row>
    <row r="38" spans="1:13" ht="26.1" customHeight="1">
      <c r="A38" s="12"/>
      <c r="B38" s="8" t="e">
        <f>VLOOKUP(A38,化学品理化参数!B20:L517,11,0)*1000</f>
        <v>#N/A</v>
      </c>
      <c r="C38" s="12" t="e">
        <f>VLOOKUP(A38,化学品理化参数!B20:L517,2,0)*1000</f>
        <v>#N/A</v>
      </c>
      <c r="D38" s="8" t="e">
        <f>VLOOKUP(A38,化学品理化参数!B20:L517,4,0)</f>
        <v>#N/A</v>
      </c>
      <c r="E38" s="41"/>
      <c r="F38" s="9"/>
      <c r="G38" s="10" t="b">
        <f t="shared" si="3"/>
        <v>0</v>
      </c>
      <c r="H38" s="8" t="e">
        <f>(1.2*10^-4*B38*D38*G38)/(VLOOKUP(A38,化学品理化参数!B20:L517,8,0)+273.15)</f>
        <v>#N/A</v>
      </c>
      <c r="I38" s="12"/>
      <c r="J38" s="11" t="e">
        <f t="shared" si="5"/>
        <v>#N/A</v>
      </c>
      <c r="K38" s="11"/>
      <c r="L38" s="8"/>
      <c r="M38" s="8" t="e">
        <f t="shared" si="4"/>
        <v>#N/A</v>
      </c>
    </row>
    <row r="39" spans="1:13" ht="26.1" customHeight="1">
      <c r="A39" s="12"/>
      <c r="B39" s="8" t="e">
        <f>VLOOKUP(A39,化学品理化参数!B21:L518,11,0)*1000</f>
        <v>#N/A</v>
      </c>
      <c r="C39" s="12" t="e">
        <f>VLOOKUP(A39,化学品理化参数!B21:L518,2,0)*1000</f>
        <v>#N/A</v>
      </c>
      <c r="D39" s="8" t="e">
        <f>VLOOKUP(A39,化学品理化参数!B21:L518,4,0)</f>
        <v>#N/A</v>
      </c>
      <c r="E39" s="41"/>
      <c r="F39" s="9"/>
      <c r="G39" s="10" t="b">
        <f t="shared" si="3"/>
        <v>0</v>
      </c>
      <c r="H39" s="8" t="e">
        <f>(1.2*10^-4*B39*D39*G39)/(VLOOKUP(A39,化学品理化参数!B21:L518,8,0)+273.15)</f>
        <v>#N/A</v>
      </c>
      <c r="I39" s="12"/>
      <c r="J39" s="11" t="e">
        <f t="shared" si="5"/>
        <v>#N/A</v>
      </c>
      <c r="K39" s="11"/>
      <c r="L39" s="8"/>
      <c r="M39" s="8" t="e">
        <f t="shared" si="4"/>
        <v>#N/A</v>
      </c>
    </row>
    <row r="40" spans="1:13" ht="26.1" customHeight="1">
      <c r="A40" s="12"/>
      <c r="B40" s="8" t="e">
        <f>VLOOKUP(A40,化学品理化参数!B22:L519,11,0)*1000</f>
        <v>#N/A</v>
      </c>
      <c r="C40" s="12" t="e">
        <f>VLOOKUP(A40,化学品理化参数!B22:L519,2,0)*1000</f>
        <v>#N/A</v>
      </c>
      <c r="D40" s="8" t="e">
        <f>VLOOKUP(A40,化学品理化参数!B22:L519,4,0)</f>
        <v>#N/A</v>
      </c>
      <c r="E40" s="41"/>
      <c r="F40" s="9"/>
      <c r="G40" s="10" t="b">
        <f t="shared" si="3"/>
        <v>0</v>
      </c>
      <c r="H40" s="8" t="e">
        <f>(1.2*10^-4*B40*D40*G40)/(VLOOKUP(A40,化学品理化参数!B22:L519,8,0)+273.15)</f>
        <v>#N/A</v>
      </c>
      <c r="I40" s="12"/>
      <c r="J40" s="11" t="e">
        <f t="shared" si="5"/>
        <v>#N/A</v>
      </c>
      <c r="K40" s="11"/>
      <c r="L40" s="8"/>
      <c r="M40" s="8" t="e">
        <f t="shared" si="4"/>
        <v>#N/A</v>
      </c>
    </row>
    <row r="41" spans="1:13" ht="26.1" customHeight="1">
      <c r="A41" s="12"/>
      <c r="B41" s="8" t="e">
        <f>VLOOKUP(A41,化学品理化参数!B23:L520,11,0)*1000</f>
        <v>#N/A</v>
      </c>
      <c r="C41" s="12" t="e">
        <f>VLOOKUP(A41,化学品理化参数!B23:L520,2,0)*1000</f>
        <v>#N/A</v>
      </c>
      <c r="D41" s="8" t="e">
        <f>VLOOKUP(A41,化学品理化参数!B23:L520,4,0)</f>
        <v>#N/A</v>
      </c>
      <c r="E41" s="41"/>
      <c r="F41" s="9"/>
      <c r="G41" s="10" t="b">
        <f t="shared" si="3"/>
        <v>0</v>
      </c>
      <c r="H41" s="8" t="e">
        <f>(1.2*10^-4*B41*D41*G41)/(VLOOKUP(A41,化学品理化参数!B23:L520,8,0)+273.15)</f>
        <v>#N/A</v>
      </c>
      <c r="I41" s="12"/>
      <c r="J41" s="11" t="e">
        <f t="shared" si="5"/>
        <v>#N/A</v>
      </c>
      <c r="K41" s="11"/>
      <c r="L41" s="8"/>
      <c r="M41" s="8" t="e">
        <f t="shared" si="4"/>
        <v>#N/A</v>
      </c>
    </row>
    <row r="42" spans="1:13" ht="26.1" customHeight="1">
      <c r="A42" s="12"/>
      <c r="B42" s="8" t="e">
        <f>VLOOKUP(A42,化学品理化参数!B24:L521,11,0)*1000</f>
        <v>#N/A</v>
      </c>
      <c r="C42" s="12" t="e">
        <f>VLOOKUP(A42,化学品理化参数!B24:L521,2,0)*1000</f>
        <v>#N/A</v>
      </c>
      <c r="D42" s="8" t="e">
        <f>VLOOKUP(A42,化学品理化参数!B24:L521,4,0)</f>
        <v>#N/A</v>
      </c>
      <c r="E42" s="41"/>
      <c r="F42" s="9"/>
      <c r="G42" s="10" t="b">
        <f t="shared" si="3"/>
        <v>0</v>
      </c>
      <c r="H42" s="8" t="e">
        <f>(1.2*10^-4*B42*D42*G42)/(VLOOKUP(A42,化学品理化参数!B24:L521,8,0)+273.15)</f>
        <v>#N/A</v>
      </c>
      <c r="I42" s="12"/>
      <c r="J42" s="11" t="e">
        <f t="shared" si="5"/>
        <v>#N/A</v>
      </c>
      <c r="K42" s="11"/>
      <c r="L42" s="8"/>
      <c r="M42" s="8" t="e">
        <f t="shared" si="4"/>
        <v>#N/A</v>
      </c>
    </row>
    <row r="43" spans="1:13" ht="26.1" customHeight="1">
      <c r="A43" s="12"/>
      <c r="B43" s="8" t="e">
        <f>VLOOKUP(A43,化学品理化参数!B25:L522,11,0)*1000</f>
        <v>#N/A</v>
      </c>
      <c r="C43" s="12" t="e">
        <f>VLOOKUP(A43,化学品理化参数!B25:L522,2,0)*1000</f>
        <v>#N/A</v>
      </c>
      <c r="D43" s="8" t="e">
        <f>VLOOKUP(A43,化学品理化参数!B25:L522,4,0)</f>
        <v>#N/A</v>
      </c>
      <c r="E43" s="41"/>
      <c r="F43" s="9"/>
      <c r="G43" s="10" t="b">
        <f t="shared" si="3"/>
        <v>0</v>
      </c>
      <c r="H43" s="8" t="e">
        <f>(1.2*10^-4*B43*D43*G43)/(VLOOKUP(A43,化学品理化参数!B25:L522,8,0)+273.15)</f>
        <v>#N/A</v>
      </c>
      <c r="I43" s="12"/>
      <c r="J43" s="11" t="e">
        <f t="shared" si="5"/>
        <v>#N/A</v>
      </c>
      <c r="K43" s="11"/>
      <c r="L43" s="8"/>
      <c r="M43" s="8" t="e">
        <f t="shared" si="4"/>
        <v>#N/A</v>
      </c>
    </row>
    <row r="44" spans="1:13" ht="26.1" customHeight="1">
      <c r="A44" s="12"/>
      <c r="B44" s="8" t="e">
        <f>VLOOKUP(A44,化学品理化参数!B26:L523,11,0)*1000</f>
        <v>#N/A</v>
      </c>
      <c r="C44" s="12" t="e">
        <f>VLOOKUP(A44,化学品理化参数!B26:L523,2,0)*1000</f>
        <v>#N/A</v>
      </c>
      <c r="D44" s="8" t="e">
        <f>VLOOKUP(A44,化学品理化参数!B26:L523,4,0)</f>
        <v>#N/A</v>
      </c>
      <c r="E44" s="41"/>
      <c r="F44" s="9"/>
      <c r="G44" s="10" t="b">
        <f t="shared" si="3"/>
        <v>0</v>
      </c>
      <c r="H44" s="8" t="e">
        <f>(1.2*10^-4*B44*D44*G44)/(VLOOKUP(A44,化学品理化参数!B26:L523,8,0)+273.15)</f>
        <v>#N/A</v>
      </c>
      <c r="I44" s="12"/>
      <c r="J44" s="11" t="e">
        <f t="shared" si="5"/>
        <v>#N/A</v>
      </c>
      <c r="K44" s="11"/>
      <c r="L44" s="8"/>
      <c r="M44" s="8" t="e">
        <f t="shared" si="4"/>
        <v>#N/A</v>
      </c>
    </row>
    <row r="45" spans="1:13" ht="26.1" customHeight="1">
      <c r="A45" s="12"/>
      <c r="B45" s="8" t="e">
        <f>VLOOKUP(A45,化学品理化参数!B27:L524,11,0)*1000</f>
        <v>#N/A</v>
      </c>
      <c r="C45" s="12" t="e">
        <f>VLOOKUP(A45,化学品理化参数!B27:L524,2,0)*1000</f>
        <v>#N/A</v>
      </c>
      <c r="D45" s="8" t="e">
        <f>VLOOKUP(A45,化学品理化参数!B27:L524,4,0)</f>
        <v>#N/A</v>
      </c>
      <c r="E45" s="41"/>
      <c r="F45" s="9"/>
      <c r="G45" s="10" t="b">
        <f t="shared" si="3"/>
        <v>0</v>
      </c>
      <c r="H45" s="8" t="e">
        <f>(1.2*10^-4*B45*D45*G45)/(VLOOKUP(A45,化学品理化参数!B27:L524,8,0)+273.15)</f>
        <v>#N/A</v>
      </c>
      <c r="I45" s="12"/>
      <c r="J45" s="11" t="e">
        <f t="shared" si="5"/>
        <v>#N/A</v>
      </c>
      <c r="K45" s="11"/>
      <c r="L45" s="8"/>
      <c r="M45" s="8" t="e">
        <f t="shared" si="4"/>
        <v>#N/A</v>
      </c>
    </row>
    <row r="46" spans="1:13" ht="26.1" customHeight="1">
      <c r="A46" s="12"/>
      <c r="B46" s="8" t="e">
        <f>VLOOKUP(A46,化学品理化参数!B28:L525,11,0)*1000</f>
        <v>#N/A</v>
      </c>
      <c r="C46" s="12" t="e">
        <f>VLOOKUP(A46,化学品理化参数!B28:L525,2,0)*1000</f>
        <v>#N/A</v>
      </c>
      <c r="D46" s="8" t="e">
        <f>VLOOKUP(A46,化学品理化参数!B28:L525,4,0)</f>
        <v>#N/A</v>
      </c>
      <c r="E46" s="41"/>
      <c r="F46" s="9"/>
      <c r="G46" s="10" t="b">
        <f t="shared" si="3"/>
        <v>0</v>
      </c>
      <c r="H46" s="8" t="e">
        <f>(1.2*10^-4*B46*D46*G46)/(VLOOKUP(A46,化学品理化参数!B28:L525,8,0)+273.15)</f>
        <v>#N/A</v>
      </c>
      <c r="I46" s="12"/>
      <c r="J46" s="11" t="e">
        <f t="shared" si="5"/>
        <v>#N/A</v>
      </c>
      <c r="K46" s="11"/>
      <c r="L46" s="8"/>
      <c r="M46" s="8" t="e">
        <f t="shared" si="4"/>
        <v>#N/A</v>
      </c>
    </row>
    <row r="47" spans="1:13" ht="26.1" customHeight="1">
      <c r="A47" s="12"/>
      <c r="B47" s="8" t="e">
        <f>VLOOKUP(A47,化学品理化参数!B29:L526,11,0)*1000</f>
        <v>#N/A</v>
      </c>
      <c r="C47" s="12" t="e">
        <f>VLOOKUP(A47,化学品理化参数!B29:L526,2,0)*1000</f>
        <v>#N/A</v>
      </c>
      <c r="D47" s="8" t="e">
        <f>VLOOKUP(A47,化学品理化参数!B29:L526,4,0)</f>
        <v>#N/A</v>
      </c>
      <c r="E47" s="41"/>
      <c r="F47" s="9"/>
      <c r="G47" s="10" t="b">
        <f t="shared" si="3"/>
        <v>0</v>
      </c>
      <c r="H47" s="8" t="e">
        <f>(1.2*10^-4*B47*D47*G47)/(VLOOKUP(A47,化学品理化参数!B29:L526,8,0)+273.15)</f>
        <v>#N/A</v>
      </c>
      <c r="I47" s="12"/>
      <c r="J47" s="11" t="e">
        <f t="shared" si="5"/>
        <v>#N/A</v>
      </c>
      <c r="K47" s="11"/>
      <c r="L47" s="8"/>
      <c r="M47" s="8" t="e">
        <f t="shared" si="4"/>
        <v>#N/A</v>
      </c>
    </row>
    <row r="48" spans="1:13" ht="26.1" customHeight="1">
      <c r="A48" s="12"/>
      <c r="B48" s="8" t="e">
        <f>VLOOKUP(A48,化学品理化参数!B30:L527,11,0)*1000</f>
        <v>#N/A</v>
      </c>
      <c r="C48" s="12" t="e">
        <f>VLOOKUP(A48,化学品理化参数!B30:L527,2,0)*1000</f>
        <v>#N/A</v>
      </c>
      <c r="D48" s="8" t="e">
        <f>VLOOKUP(A48,化学品理化参数!B30:L527,4,0)</f>
        <v>#N/A</v>
      </c>
      <c r="E48" s="41"/>
      <c r="F48" s="9"/>
      <c r="G48" s="10" t="b">
        <f t="shared" si="3"/>
        <v>0</v>
      </c>
      <c r="H48" s="8" t="e">
        <f>(1.2*10^-4*B48*D48*G48)/(VLOOKUP(A48,化学品理化参数!B30:L527,8,0)+273.15)</f>
        <v>#N/A</v>
      </c>
      <c r="I48" s="12"/>
      <c r="J48" s="11" t="e">
        <f t="shared" si="5"/>
        <v>#N/A</v>
      </c>
      <c r="K48" s="11"/>
      <c r="L48" s="8"/>
      <c r="M48" s="8" t="e">
        <f t="shared" si="4"/>
        <v>#N/A</v>
      </c>
    </row>
    <row r="49" spans="1:13" ht="26.1" customHeight="1">
      <c r="A49" s="12"/>
      <c r="B49" s="8" t="e">
        <f>VLOOKUP(A49,化学品理化参数!B31:L528,11,0)*1000</f>
        <v>#N/A</v>
      </c>
      <c r="C49" s="12" t="e">
        <f>VLOOKUP(A49,化学品理化参数!B31:L528,2,0)*1000</f>
        <v>#N/A</v>
      </c>
      <c r="D49" s="8" t="e">
        <f>VLOOKUP(A49,化学品理化参数!B31:L528,4,0)</f>
        <v>#N/A</v>
      </c>
      <c r="E49" s="41"/>
      <c r="F49" s="9"/>
      <c r="G49" s="10" t="b">
        <f t="shared" si="3"/>
        <v>0</v>
      </c>
      <c r="H49" s="8" t="e">
        <f>(1.2*10^-4*B49*D49*G49)/(VLOOKUP(A49,化学品理化参数!B31:L528,8,0)+273.15)</f>
        <v>#N/A</v>
      </c>
      <c r="I49" s="12"/>
      <c r="J49" s="11" t="e">
        <f t="shared" si="5"/>
        <v>#N/A</v>
      </c>
      <c r="K49" s="11"/>
      <c r="L49" s="8"/>
      <c r="M49" s="8" t="e">
        <f t="shared" si="4"/>
        <v>#N/A</v>
      </c>
    </row>
    <row r="50" spans="1:13" ht="26.1" customHeight="1">
      <c r="A50" s="12"/>
      <c r="B50" s="8" t="e">
        <f>VLOOKUP(A50,化学品理化参数!B32:L529,11,0)*1000</f>
        <v>#N/A</v>
      </c>
      <c r="C50" s="12" t="e">
        <f>VLOOKUP(A50,化学品理化参数!B32:L529,2,0)*1000</f>
        <v>#N/A</v>
      </c>
      <c r="D50" s="8" t="e">
        <f>VLOOKUP(A50,化学品理化参数!B32:L529,4,0)</f>
        <v>#N/A</v>
      </c>
      <c r="E50" s="41"/>
      <c r="F50" s="9"/>
      <c r="G50" s="10" t="b">
        <f t="shared" si="3"/>
        <v>0</v>
      </c>
      <c r="H50" s="8" t="e">
        <f>(1.2*10^-4*B50*D50*G50)/(VLOOKUP(A50,化学品理化参数!B32:L529,8,0)+273.15)</f>
        <v>#N/A</v>
      </c>
      <c r="I50" s="12"/>
      <c r="J50" s="11" t="e">
        <f t="shared" si="5"/>
        <v>#N/A</v>
      </c>
      <c r="K50" s="11"/>
      <c r="L50" s="8"/>
      <c r="M50" s="8" t="e">
        <f t="shared" si="4"/>
        <v>#N/A</v>
      </c>
    </row>
    <row r="51" spans="1:13" ht="26.1" customHeight="1">
      <c r="A51" s="12"/>
      <c r="B51" s="8" t="e">
        <f>VLOOKUP(A51,化学品理化参数!B33:L530,11,0)*1000</f>
        <v>#N/A</v>
      </c>
      <c r="C51" s="12" t="e">
        <f>VLOOKUP(A51,化学品理化参数!B33:L530,2,0)*1000</f>
        <v>#N/A</v>
      </c>
      <c r="D51" s="8" t="e">
        <f>VLOOKUP(A51,化学品理化参数!B33:L530,4,0)</f>
        <v>#N/A</v>
      </c>
      <c r="E51" s="41"/>
      <c r="F51" s="9"/>
      <c r="G51" s="10" t="b">
        <f t="shared" si="3"/>
        <v>0</v>
      </c>
      <c r="H51" s="8" t="e">
        <f>(1.2*10^-4*B51*D51*G51)/(VLOOKUP(A51,化学品理化参数!B33:L530,8,0)+273.15)</f>
        <v>#N/A</v>
      </c>
      <c r="I51" s="12"/>
      <c r="J51" s="11" t="e">
        <f t="shared" si="5"/>
        <v>#N/A</v>
      </c>
      <c r="K51" s="11"/>
      <c r="L51" s="8"/>
      <c r="M51" s="8" t="e">
        <f t="shared" si="4"/>
        <v>#N/A</v>
      </c>
    </row>
    <row r="52" spans="1:13" ht="26.1" customHeight="1">
      <c r="A52" s="12"/>
      <c r="B52" s="8" t="e">
        <f>VLOOKUP(A52,化学品理化参数!B34:L531,11,0)*1000</f>
        <v>#N/A</v>
      </c>
      <c r="C52" s="12" t="e">
        <f>VLOOKUP(A52,化学品理化参数!B34:L531,2,0)*1000</f>
        <v>#N/A</v>
      </c>
      <c r="D52" s="8" t="e">
        <f>VLOOKUP(A52,化学品理化参数!B34:L531,4,0)</f>
        <v>#N/A</v>
      </c>
      <c r="E52" s="41"/>
      <c r="F52" s="9"/>
      <c r="G52" s="10" t="b">
        <f t="shared" si="3"/>
        <v>0</v>
      </c>
      <c r="H52" s="8" t="e">
        <f>(1.2*10^-4*B52*D52*G52)/(VLOOKUP(A52,化学品理化参数!B34:L531,8,0)+273.15)</f>
        <v>#N/A</v>
      </c>
      <c r="I52" s="12"/>
      <c r="J52" s="11" t="e">
        <f t="shared" si="5"/>
        <v>#N/A</v>
      </c>
      <c r="K52" s="11"/>
      <c r="L52" s="8"/>
      <c r="M52" s="8" t="e">
        <f t="shared" si="4"/>
        <v>#N/A</v>
      </c>
    </row>
    <row r="53" spans="1:13" ht="26.1" customHeight="1">
      <c r="A53" s="12"/>
      <c r="B53" s="8" t="e">
        <f>VLOOKUP(A53,化学品理化参数!B35:L532,11,0)*1000</f>
        <v>#N/A</v>
      </c>
      <c r="C53" s="12" t="e">
        <f>VLOOKUP(A53,化学品理化参数!B35:L532,2,0)*1000</f>
        <v>#N/A</v>
      </c>
      <c r="D53" s="8" t="e">
        <f>VLOOKUP(A53,化学品理化参数!B35:L532,4,0)</f>
        <v>#N/A</v>
      </c>
      <c r="E53" s="41"/>
      <c r="F53" s="9"/>
      <c r="G53" s="10" t="b">
        <f t="shared" si="3"/>
        <v>0</v>
      </c>
      <c r="H53" s="8" t="e">
        <f>(1.2*10^-4*B53*D53*G53)/(VLOOKUP(A53,化学品理化参数!B35:L532,8,0)+273.15)</f>
        <v>#N/A</v>
      </c>
      <c r="I53" s="12"/>
      <c r="J53" s="11" t="e">
        <f t="shared" si="5"/>
        <v>#N/A</v>
      </c>
      <c r="K53" s="11"/>
      <c r="L53" s="8"/>
      <c r="M53" s="8" t="e">
        <f t="shared" si="4"/>
        <v>#N/A</v>
      </c>
    </row>
    <row r="54" spans="1:13" ht="26.1" customHeight="1">
      <c r="A54" s="12"/>
      <c r="B54" s="8" t="e">
        <f>VLOOKUP(A54,化学品理化参数!B36:L533,11,0)*1000</f>
        <v>#N/A</v>
      </c>
      <c r="C54" s="12" t="e">
        <f>VLOOKUP(A54,化学品理化参数!B36:L533,2,0)*1000</f>
        <v>#N/A</v>
      </c>
      <c r="D54" s="8" t="e">
        <f>VLOOKUP(A54,化学品理化参数!B36:L533,4,0)</f>
        <v>#N/A</v>
      </c>
      <c r="E54" s="41"/>
      <c r="F54" s="9"/>
      <c r="G54" s="10" t="b">
        <f t="shared" si="3"/>
        <v>0</v>
      </c>
      <c r="H54" s="8" t="e">
        <f>(1.2*10^-4*B54*D54*G54)/(VLOOKUP(A54,化学品理化参数!B36:L533,8,0)+273.15)</f>
        <v>#N/A</v>
      </c>
      <c r="I54" s="12"/>
      <c r="J54" s="11" t="e">
        <f t="shared" si="5"/>
        <v>#N/A</v>
      </c>
      <c r="K54" s="11"/>
      <c r="L54" s="8"/>
      <c r="M54" s="8" t="e">
        <f t="shared" si="4"/>
        <v>#N/A</v>
      </c>
    </row>
    <row r="55" spans="1:13" ht="26.1" customHeight="1">
      <c r="A55" s="12"/>
      <c r="B55" s="8" t="e">
        <f>VLOOKUP(A55,化学品理化参数!B37:L534,11,0)*1000</f>
        <v>#N/A</v>
      </c>
      <c r="C55" s="12" t="e">
        <f>VLOOKUP(A55,化学品理化参数!B37:L534,2,0)*1000</f>
        <v>#N/A</v>
      </c>
      <c r="D55" s="8" t="e">
        <f>VLOOKUP(A55,化学品理化参数!B37:L534,4,0)</f>
        <v>#N/A</v>
      </c>
      <c r="E55" s="41"/>
      <c r="F55" s="9"/>
      <c r="G55" s="10" t="b">
        <f t="shared" si="3"/>
        <v>0</v>
      </c>
      <c r="H55" s="8" t="e">
        <f>(1.2*10^-4*B55*D55*G55)/(VLOOKUP(A55,化学品理化参数!B37:L534,8,0)+273.15)</f>
        <v>#N/A</v>
      </c>
      <c r="I55" s="12"/>
      <c r="J55" s="11" t="e">
        <f t="shared" si="5"/>
        <v>#N/A</v>
      </c>
      <c r="K55" s="11"/>
      <c r="L55" s="8"/>
      <c r="M55" s="8" t="e">
        <f t="shared" si="4"/>
        <v>#N/A</v>
      </c>
    </row>
    <row r="56" spans="1:13" ht="26.1" customHeight="1">
      <c r="A56" s="12"/>
      <c r="B56" s="8" t="e">
        <f>VLOOKUP(A56,化学品理化参数!B38:L535,11,0)*1000</f>
        <v>#N/A</v>
      </c>
      <c r="C56" s="12" t="e">
        <f>VLOOKUP(A56,化学品理化参数!B38:L535,2,0)*1000</f>
        <v>#N/A</v>
      </c>
      <c r="D56" s="8" t="e">
        <f>VLOOKUP(A56,化学品理化参数!B38:L535,4,0)</f>
        <v>#N/A</v>
      </c>
      <c r="E56" s="41"/>
      <c r="F56" s="9"/>
      <c r="G56" s="10" t="b">
        <f t="shared" si="3"/>
        <v>0</v>
      </c>
      <c r="H56" s="8" t="e">
        <f>(1.2*10^-4*B56*D56*G56)/(VLOOKUP(A56,化学品理化参数!B38:L535,8,0)+273.15)</f>
        <v>#N/A</v>
      </c>
      <c r="I56" s="12"/>
      <c r="J56" s="11" t="e">
        <f t="shared" si="5"/>
        <v>#N/A</v>
      </c>
      <c r="K56" s="11"/>
      <c r="L56" s="8"/>
      <c r="M56" s="8" t="e">
        <f t="shared" si="4"/>
        <v>#N/A</v>
      </c>
    </row>
    <row r="57" spans="1:13" ht="26.1" customHeight="1">
      <c r="A57" s="12"/>
      <c r="B57" s="8" t="e">
        <f>VLOOKUP(A57,化学品理化参数!B39:L536,11,0)*1000</f>
        <v>#N/A</v>
      </c>
      <c r="C57" s="12" t="e">
        <f>VLOOKUP(A57,化学品理化参数!B39:L536,2,0)*1000</f>
        <v>#N/A</v>
      </c>
      <c r="D57" s="8" t="e">
        <f>VLOOKUP(A57,化学品理化参数!B39:L536,4,0)</f>
        <v>#N/A</v>
      </c>
      <c r="E57" s="41"/>
      <c r="F57" s="9"/>
      <c r="G57" s="10" t="b">
        <f t="shared" si="3"/>
        <v>0</v>
      </c>
      <c r="H57" s="8" t="e">
        <f>(1.2*10^-4*B57*D57*G57)/(VLOOKUP(A57,化学品理化参数!B39:L536,8,0)+273.15)</f>
        <v>#N/A</v>
      </c>
      <c r="I57" s="12"/>
      <c r="J57" s="11" t="e">
        <f t="shared" si="5"/>
        <v>#N/A</v>
      </c>
      <c r="K57" s="11"/>
      <c r="L57" s="8"/>
      <c r="M57" s="8" t="e">
        <f t="shared" si="4"/>
        <v>#N/A</v>
      </c>
    </row>
    <row r="58" spans="1:13" ht="26.1" customHeight="1">
      <c r="A58" s="12"/>
      <c r="B58" s="8" t="e">
        <f>VLOOKUP(A58,化学品理化参数!B40:L537,11,0)*1000</f>
        <v>#N/A</v>
      </c>
      <c r="C58" s="12" t="e">
        <f>VLOOKUP(A58,化学品理化参数!B40:L537,2,0)*1000</f>
        <v>#N/A</v>
      </c>
      <c r="D58" s="8" t="e">
        <f>VLOOKUP(A58,化学品理化参数!B40:L537,4,0)</f>
        <v>#N/A</v>
      </c>
      <c r="E58" s="41"/>
      <c r="F58" s="9"/>
      <c r="G58" s="10" t="b">
        <f t="shared" si="3"/>
        <v>0</v>
      </c>
      <c r="H58" s="8" t="e">
        <f>(1.2*10^-4*B58*D58*G58)/(VLOOKUP(A58,化学品理化参数!B40:L537,8,0)+273.15)</f>
        <v>#N/A</v>
      </c>
      <c r="I58" s="12"/>
      <c r="J58" s="11" t="e">
        <f t="shared" si="5"/>
        <v>#N/A</v>
      </c>
      <c r="K58" s="11"/>
      <c r="L58" s="8"/>
      <c r="M58" s="8" t="e">
        <f t="shared" si="4"/>
        <v>#N/A</v>
      </c>
    </row>
  </sheetData>
  <protectedRanges>
    <protectedRange sqref="A1:M1048576" name="区域1"/>
  </protectedRanges>
  <mergeCells count="2">
    <mergeCell ref="A19:D19"/>
    <mergeCell ref="A1:D1"/>
  </mergeCells>
  <phoneticPr fontId="1" type="noConversion"/>
  <dataValidations count="3">
    <dataValidation type="list" allowBlank="1" showInputMessage="1" showErrorMessage="1" sqref="E3:E17 E21:E58">
      <formula1>"底部或液下装载,喷溅式装载,水运"</formula1>
    </dataValidation>
    <dataValidation type="list" allowBlank="1" showInputMessage="1" showErrorMessage="1" sqref="F3:F17">
      <formula1>"新罐车或清洗后的罐车,正常工况（普通）的罐车,上次卸车采用油气平衡装置"</formula1>
    </dataValidation>
    <dataValidation type="list" allowBlank="1" showInputMessage="1" showErrorMessage="1" sqref="F21:F58">
      <formula1>"正常工况（普通）的罐车,新罐车或清洗后的罐车,上次卸车采用油气平衡装置"</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基础数据!$B$7:$B$11</xm:f>
          </x14:formula1>
          <xm:sqref>G2</xm:sqref>
        </x14:dataValidation>
        <x14:dataValidation type="list" allowBlank="1" showInputMessage="1" showErrorMessage="1">
          <x14:formula1>
            <xm:f>[1]有机液体理化数据!#REF!</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zoomScale="85" zoomScaleNormal="85" workbookViewId="0">
      <selection activeCell="D4" sqref="D4"/>
    </sheetView>
  </sheetViews>
  <sheetFormatPr defaultRowHeight="13.5"/>
  <cols>
    <col min="1" max="1" width="21.25" customWidth="1"/>
    <col min="2" max="2" width="23.875" customWidth="1"/>
    <col min="3" max="3" width="15.625" customWidth="1"/>
    <col min="4" max="4" width="16.375" customWidth="1"/>
    <col min="5" max="5" width="15.875" customWidth="1"/>
    <col min="6" max="6" width="17.25" customWidth="1"/>
    <col min="7" max="7" width="19.5" customWidth="1"/>
    <col min="8" max="10" width="14.625" customWidth="1"/>
    <col min="11" max="11" width="14.25" customWidth="1"/>
    <col min="12" max="12" width="21.125" customWidth="1"/>
    <col min="13" max="13" width="12.75" customWidth="1"/>
    <col min="14" max="14" width="16.875" customWidth="1"/>
  </cols>
  <sheetData>
    <row r="1" spans="1:17" ht="39" customHeight="1">
      <c r="A1" s="86" t="s">
        <v>262</v>
      </c>
      <c r="B1" s="86"/>
      <c r="C1" s="86"/>
      <c r="D1" s="86"/>
    </row>
    <row r="2" spans="1:17" ht="34.5" customHeight="1">
      <c r="A2" s="25" t="s">
        <v>74</v>
      </c>
      <c r="B2" s="26" t="s">
        <v>75</v>
      </c>
      <c r="C2" s="26" t="s">
        <v>76</v>
      </c>
      <c r="D2" s="26" t="s">
        <v>77</v>
      </c>
      <c r="E2" s="26" t="s">
        <v>78</v>
      </c>
      <c r="F2" s="27" t="s">
        <v>79</v>
      </c>
      <c r="G2" s="27" t="s">
        <v>80</v>
      </c>
      <c r="H2" s="27" t="s">
        <v>81</v>
      </c>
      <c r="I2" s="27" t="s">
        <v>83</v>
      </c>
      <c r="J2" s="27" t="s">
        <v>84</v>
      </c>
      <c r="K2" s="27" t="s">
        <v>85</v>
      </c>
      <c r="L2" s="27" t="s">
        <v>73</v>
      </c>
      <c r="M2" s="27" t="s">
        <v>86</v>
      </c>
      <c r="N2" s="27" t="s">
        <v>87</v>
      </c>
      <c r="O2" s="1"/>
      <c r="P2" s="1"/>
      <c r="Q2" s="1"/>
    </row>
    <row r="3" spans="1:17" ht="27" customHeight="1">
      <c r="A3" s="24" t="s">
        <v>271</v>
      </c>
      <c r="B3" s="28">
        <f>VLOOKUP(A3,油品理化参数!A3:X96,24,0)</f>
        <v>14.405749446378616</v>
      </c>
      <c r="C3" s="12">
        <f>VLOOKUP(A3,油品理化参数!A3:X96,2,0)*1000</f>
        <v>860</v>
      </c>
      <c r="D3" s="8">
        <f>VLOOKUP(A3,油品理化参数!A3:X96,4,0)</f>
        <v>50</v>
      </c>
      <c r="E3" s="28">
        <f>0.102*(0.064*B3-0.42)*(D3*1.02)/(VLOOKUP(A3,油品理化参数!A3:X96,17,0)+273.3)</f>
        <v>9.5544725637904879E-3</v>
      </c>
      <c r="F3" s="56" t="s">
        <v>13</v>
      </c>
      <c r="G3" s="57" t="s">
        <v>88</v>
      </c>
      <c r="H3" s="29">
        <f>IF(AND(F3="未清洗",G3="挥发性物质"),0.103,(IF(AND(F3="装有压舱物",G3="挥发性物质"),0.055,(IF(AND(F3="清洗后或无油品蒸气",G3="挥发性物质"),0.04,(IF(AND(F3="任何状态",G3="不挥发性物质"),0.04)))))))</f>
        <v>0.04</v>
      </c>
      <c r="I3" s="29">
        <f>E3+H3</f>
        <v>4.9554472563790489E-2</v>
      </c>
      <c r="J3" s="29">
        <v>10000</v>
      </c>
      <c r="K3" s="58">
        <f>J3*1000/C3</f>
        <v>11627.906976744185</v>
      </c>
      <c r="L3" s="58"/>
      <c r="M3" s="59">
        <v>60</v>
      </c>
      <c r="N3" s="59">
        <f>IF((L3=""),I3*K3*(1-M3/100)/1000,I3*K3/1000-L3)</f>
        <v>0.23048591890135109</v>
      </c>
    </row>
    <row r="4" spans="1:17" ht="27" customHeight="1">
      <c r="A4" s="24"/>
      <c r="B4" s="28"/>
      <c r="C4" s="12"/>
      <c r="D4" s="8"/>
      <c r="E4" s="28"/>
      <c r="F4" s="56"/>
      <c r="G4" s="57"/>
      <c r="H4" s="29"/>
      <c r="I4" s="29"/>
      <c r="J4" s="29"/>
      <c r="K4" s="58" t="e">
        <f>J4*1000/C4</f>
        <v>#DIV/0!</v>
      </c>
      <c r="L4" s="58"/>
      <c r="M4" s="59"/>
      <c r="N4" s="59" t="e">
        <f t="shared" ref="N4:N18" si="0">IF((L4=""),I4*K4*(1-M4/100)/1000,I4*K4/1000-L4)</f>
        <v>#DIV/0!</v>
      </c>
    </row>
    <row r="5" spans="1:17" ht="27" customHeight="1">
      <c r="A5" s="24"/>
      <c r="B5" s="28" t="e">
        <f>VLOOKUP(A5,油品理化参数!A5:X16,24,0)</f>
        <v>#N/A</v>
      </c>
      <c r="C5" s="12" t="e">
        <f>VLOOKUP(A5,油品理化参数!A5:X16,2,0)*1000</f>
        <v>#N/A</v>
      </c>
      <c r="D5" s="8" t="e">
        <f>VLOOKUP(A5,油品理化参数!A5:X16,4,0)</f>
        <v>#N/A</v>
      </c>
      <c r="E5" s="28" t="e">
        <f>0.102*(0.064*B5-0.42)*(D5*1.02)/(VLOOKUP(A5,油品理化参数!A5:X16,17,0)+273.3)</f>
        <v>#N/A</v>
      </c>
      <c r="F5" s="56"/>
      <c r="G5" s="57"/>
      <c r="H5" s="29" t="b">
        <f t="shared" ref="H5:H8" si="1">IF(AND(F5="未清洗",G5="挥发性物质"),0.103,(IF(AND(F5="装有压舱物",G5="挥发性物质"),0.055,(IF(AND(F5="清洗后或无油品蒸气",G5="挥发性物质"),0.04,(IF(AND(F5="任何状态",G5="不挥发性物质"),0.04)))))))</f>
        <v>0</v>
      </c>
      <c r="I5" s="29" t="e">
        <f t="shared" ref="I5:I8" si="2">E5+H5</f>
        <v>#N/A</v>
      </c>
      <c r="J5" s="29"/>
      <c r="K5" s="58" t="e">
        <f t="shared" ref="K5:K8" si="3">J5*1000/C5</f>
        <v>#N/A</v>
      </c>
      <c r="L5" s="58"/>
      <c r="M5" s="59"/>
      <c r="N5" s="59" t="e">
        <f t="shared" si="0"/>
        <v>#N/A</v>
      </c>
    </row>
    <row r="6" spans="1:17" ht="27" customHeight="1">
      <c r="A6" s="24"/>
      <c r="B6" s="28" t="e">
        <f>VLOOKUP(A6,油品理化参数!A6:X17,24,0)</f>
        <v>#N/A</v>
      </c>
      <c r="C6" s="12" t="e">
        <f>VLOOKUP(A6,油品理化参数!A6:X17,2,0)*1000</f>
        <v>#N/A</v>
      </c>
      <c r="D6" s="8" t="e">
        <f>VLOOKUP(A6,油品理化参数!A6:X17,4,0)</f>
        <v>#N/A</v>
      </c>
      <c r="E6" s="28" t="e">
        <f>0.102*(0.064*B6-0.42)*(D6*1.02)/(VLOOKUP(A6,油品理化参数!A6:X17,17,0)+273.3)</f>
        <v>#N/A</v>
      </c>
      <c r="F6" s="56"/>
      <c r="G6" s="57"/>
      <c r="H6" s="29" t="b">
        <f t="shared" si="1"/>
        <v>0</v>
      </c>
      <c r="I6" s="29" t="e">
        <f t="shared" si="2"/>
        <v>#N/A</v>
      </c>
      <c r="J6" s="29"/>
      <c r="K6" s="58" t="e">
        <f t="shared" si="3"/>
        <v>#N/A</v>
      </c>
      <c r="L6" s="58"/>
      <c r="M6" s="59"/>
      <c r="N6" s="59" t="e">
        <f t="shared" si="0"/>
        <v>#N/A</v>
      </c>
    </row>
    <row r="7" spans="1:17" ht="27" customHeight="1">
      <c r="A7" s="24"/>
      <c r="B7" s="28" t="e">
        <f>VLOOKUP(A7,油品理化参数!A7:X18,24,0)</f>
        <v>#N/A</v>
      </c>
      <c r="C7" s="12" t="e">
        <f>VLOOKUP(A7,油品理化参数!A7:X18,2,0)*1000</f>
        <v>#N/A</v>
      </c>
      <c r="D7" s="8" t="e">
        <f>VLOOKUP(A7,油品理化参数!A7:X18,4,0)</f>
        <v>#N/A</v>
      </c>
      <c r="E7" s="28" t="e">
        <f>0.102*(0.064*B7-0.42)*(D7*1.02)/(VLOOKUP(A7,油品理化参数!A7:X18,17,0)+273.3)</f>
        <v>#N/A</v>
      </c>
      <c r="F7" s="56"/>
      <c r="G7" s="57"/>
      <c r="H7" s="29" t="b">
        <f t="shared" si="1"/>
        <v>0</v>
      </c>
      <c r="I7" s="29" t="e">
        <f t="shared" si="2"/>
        <v>#N/A</v>
      </c>
      <c r="J7" s="29"/>
      <c r="K7" s="58" t="e">
        <f t="shared" si="3"/>
        <v>#N/A</v>
      </c>
      <c r="L7" s="58"/>
      <c r="M7" s="59"/>
      <c r="N7" s="59" t="e">
        <f t="shared" si="0"/>
        <v>#N/A</v>
      </c>
    </row>
    <row r="8" spans="1:17" ht="27" customHeight="1">
      <c r="A8" s="24"/>
      <c r="B8" s="28" t="e">
        <f>VLOOKUP(A8,油品理化参数!A8:X19,24,0)</f>
        <v>#N/A</v>
      </c>
      <c r="C8" s="12" t="e">
        <f>VLOOKUP(A8,油品理化参数!A8:X19,2,0)*1000</f>
        <v>#N/A</v>
      </c>
      <c r="D8" s="8" t="e">
        <f>VLOOKUP(A8,油品理化参数!A8:X19,4,0)</f>
        <v>#N/A</v>
      </c>
      <c r="E8" s="28" t="e">
        <f>0.102*(0.064*B8-0.42)*(D8*1.02)/(VLOOKUP(A8,油品理化参数!A8:X19,17,0)+273.3)</f>
        <v>#N/A</v>
      </c>
      <c r="F8" s="56"/>
      <c r="G8" s="57"/>
      <c r="H8" s="29" t="b">
        <f t="shared" si="1"/>
        <v>0</v>
      </c>
      <c r="I8" s="29" t="e">
        <f t="shared" si="2"/>
        <v>#N/A</v>
      </c>
      <c r="J8" s="29"/>
      <c r="K8" s="58" t="e">
        <f t="shared" si="3"/>
        <v>#N/A</v>
      </c>
      <c r="L8" s="58"/>
      <c r="M8" s="59"/>
      <c r="N8" s="59" t="e">
        <f t="shared" si="0"/>
        <v>#N/A</v>
      </c>
    </row>
    <row r="9" spans="1:17" ht="27" customHeight="1">
      <c r="A9" s="69"/>
      <c r="B9" s="70" t="e">
        <f>VLOOKUP(A9,油品理化参数!A9:X20,24,0)</f>
        <v>#N/A</v>
      </c>
      <c r="C9" s="71" t="e">
        <f>VLOOKUP(A9,油品理化参数!A9:X20,2,0)*1000</f>
        <v>#N/A</v>
      </c>
      <c r="D9" s="72" t="e">
        <f>VLOOKUP(A9,油品理化参数!A9:X20,4,0)</f>
        <v>#N/A</v>
      </c>
      <c r="E9" s="70" t="e">
        <f>0.102*(0.064*B9-0.42)*(D9*1.02)/(VLOOKUP(A9,油品理化参数!A9:X20,17,0)+273.3)</f>
        <v>#N/A</v>
      </c>
      <c r="F9" s="73"/>
      <c r="G9" s="68"/>
      <c r="H9" s="67" t="b">
        <f t="shared" ref="H9:H18" si="4">IF(AND(F9="未清洗",G9="挥发性物质"),0.103,(IF(AND(F9="装有压舱物",G9="挥发性物质"),0.055,(IF(AND(F9="清洗后或无油品蒸气",G9="挥发性物质"),0.04,(IF(AND(F9="任何状态",G9="不挥发性物质"),0.04)))))))</f>
        <v>0</v>
      </c>
      <c r="I9" s="67" t="e">
        <f t="shared" ref="I9:I18" si="5">E9+H9</f>
        <v>#N/A</v>
      </c>
      <c r="J9" s="67"/>
      <c r="K9" s="74" t="e">
        <f t="shared" ref="K9:K18" si="6">J9*1000/C9</f>
        <v>#N/A</v>
      </c>
      <c r="L9" s="74"/>
      <c r="M9" s="75"/>
      <c r="N9" s="59" t="e">
        <f t="shared" si="0"/>
        <v>#N/A</v>
      </c>
    </row>
    <row r="10" spans="1:17" ht="27" customHeight="1">
      <c r="A10" s="69"/>
      <c r="B10" s="70" t="e">
        <f>VLOOKUP(A10,油品理化参数!A10:X21,24,0)</f>
        <v>#N/A</v>
      </c>
      <c r="C10" s="71" t="e">
        <f>VLOOKUP(A10,油品理化参数!A10:X21,2,0)*1000</f>
        <v>#N/A</v>
      </c>
      <c r="D10" s="72" t="e">
        <f>VLOOKUP(A10,油品理化参数!A10:X21,4,0)</f>
        <v>#N/A</v>
      </c>
      <c r="E10" s="70" t="e">
        <f>0.102*(0.064*B10-0.42)*(D10*1.02)/(VLOOKUP(A10,油品理化参数!A10:X21,17,0)+273.3)</f>
        <v>#N/A</v>
      </c>
      <c r="F10" s="73"/>
      <c r="G10" s="68"/>
      <c r="H10" s="67" t="b">
        <f t="shared" si="4"/>
        <v>0</v>
      </c>
      <c r="I10" s="67" t="e">
        <f t="shared" si="5"/>
        <v>#N/A</v>
      </c>
      <c r="J10" s="67"/>
      <c r="K10" s="74" t="e">
        <f t="shared" si="6"/>
        <v>#N/A</v>
      </c>
      <c r="L10" s="74"/>
      <c r="M10" s="75"/>
      <c r="N10" s="59" t="e">
        <f t="shared" si="0"/>
        <v>#N/A</v>
      </c>
    </row>
    <row r="11" spans="1:17" ht="27" customHeight="1">
      <c r="A11" s="69"/>
      <c r="B11" s="70" t="e">
        <f>VLOOKUP(A11,油品理化参数!A11:X22,24,0)</f>
        <v>#N/A</v>
      </c>
      <c r="C11" s="71" t="e">
        <f>VLOOKUP(A11,油品理化参数!A11:X22,2,0)*1000</f>
        <v>#N/A</v>
      </c>
      <c r="D11" s="72" t="e">
        <f>VLOOKUP(A11,油品理化参数!A11:X22,4,0)</f>
        <v>#N/A</v>
      </c>
      <c r="E11" s="70" t="e">
        <f>0.102*(0.064*B11-0.42)*(D11*1.02)/(VLOOKUP(A11,油品理化参数!A11:X22,17,0)+273.3)</f>
        <v>#N/A</v>
      </c>
      <c r="F11" s="73"/>
      <c r="G11" s="68"/>
      <c r="H11" s="67" t="b">
        <f t="shared" si="4"/>
        <v>0</v>
      </c>
      <c r="I11" s="67" t="e">
        <f t="shared" si="5"/>
        <v>#N/A</v>
      </c>
      <c r="J11" s="67"/>
      <c r="K11" s="74" t="e">
        <f t="shared" si="6"/>
        <v>#N/A</v>
      </c>
      <c r="L11" s="74"/>
      <c r="M11" s="75"/>
      <c r="N11" s="59" t="e">
        <f t="shared" si="0"/>
        <v>#N/A</v>
      </c>
    </row>
    <row r="12" spans="1:17" ht="27" customHeight="1">
      <c r="A12" s="69"/>
      <c r="B12" s="70" t="e">
        <f>VLOOKUP(A12,油品理化参数!A12:X23,24,0)</f>
        <v>#N/A</v>
      </c>
      <c r="C12" s="71" t="e">
        <f>VLOOKUP(A12,油品理化参数!A12:X23,2,0)*1000</f>
        <v>#N/A</v>
      </c>
      <c r="D12" s="72" t="e">
        <f>VLOOKUP(A12,油品理化参数!A12:X23,4,0)</f>
        <v>#N/A</v>
      </c>
      <c r="E12" s="70" t="e">
        <f>0.102*(0.064*B12-0.42)*(D12*1.02)/(VLOOKUP(A12,油品理化参数!A12:X23,17,0)+273.3)</f>
        <v>#N/A</v>
      </c>
      <c r="F12" s="73"/>
      <c r="G12" s="68"/>
      <c r="H12" s="67" t="b">
        <f t="shared" si="4"/>
        <v>0</v>
      </c>
      <c r="I12" s="67" t="e">
        <f t="shared" si="5"/>
        <v>#N/A</v>
      </c>
      <c r="J12" s="67"/>
      <c r="K12" s="74" t="e">
        <f t="shared" si="6"/>
        <v>#N/A</v>
      </c>
      <c r="L12" s="74"/>
      <c r="M12" s="75"/>
      <c r="N12" s="59" t="e">
        <f t="shared" si="0"/>
        <v>#N/A</v>
      </c>
    </row>
    <row r="13" spans="1:17" ht="27" customHeight="1">
      <c r="A13" s="69"/>
      <c r="B13" s="70" t="e">
        <f>VLOOKUP(A13,油品理化参数!A13:X24,24,0)</f>
        <v>#N/A</v>
      </c>
      <c r="C13" s="71" t="e">
        <f>VLOOKUP(A13,油品理化参数!A13:X24,2,0)*1000</f>
        <v>#N/A</v>
      </c>
      <c r="D13" s="72" t="e">
        <f>VLOOKUP(A13,油品理化参数!A13:X24,4,0)</f>
        <v>#N/A</v>
      </c>
      <c r="E13" s="70" t="e">
        <f>0.102*(0.064*B13-0.42)*(D13*1.02)/(VLOOKUP(A13,油品理化参数!A13:X24,17,0)+273.3)</f>
        <v>#N/A</v>
      </c>
      <c r="F13" s="73"/>
      <c r="G13" s="68"/>
      <c r="H13" s="67" t="b">
        <f t="shared" si="4"/>
        <v>0</v>
      </c>
      <c r="I13" s="67" t="e">
        <f t="shared" si="5"/>
        <v>#N/A</v>
      </c>
      <c r="J13" s="67"/>
      <c r="K13" s="74" t="e">
        <f t="shared" si="6"/>
        <v>#N/A</v>
      </c>
      <c r="L13" s="74"/>
      <c r="M13" s="75"/>
      <c r="N13" s="59" t="e">
        <f t="shared" si="0"/>
        <v>#N/A</v>
      </c>
    </row>
    <row r="14" spans="1:17" ht="27" customHeight="1">
      <c r="A14" s="69"/>
      <c r="B14" s="70" t="e">
        <f>VLOOKUP(A14,油品理化参数!A14:X25,24,0)</f>
        <v>#N/A</v>
      </c>
      <c r="C14" s="71" t="e">
        <f>VLOOKUP(A14,油品理化参数!A14:X25,2,0)*1000</f>
        <v>#N/A</v>
      </c>
      <c r="D14" s="72" t="e">
        <f>VLOOKUP(A14,油品理化参数!A14:X25,4,0)</f>
        <v>#N/A</v>
      </c>
      <c r="E14" s="70" t="e">
        <f>0.102*(0.064*B14-0.42)*(D14*1.02)/(VLOOKUP(A14,油品理化参数!A14:X25,17,0)+273.3)</f>
        <v>#N/A</v>
      </c>
      <c r="F14" s="73"/>
      <c r="G14" s="68"/>
      <c r="H14" s="67" t="b">
        <f t="shared" si="4"/>
        <v>0</v>
      </c>
      <c r="I14" s="67" t="e">
        <f t="shared" si="5"/>
        <v>#N/A</v>
      </c>
      <c r="J14" s="67"/>
      <c r="K14" s="74" t="e">
        <f t="shared" si="6"/>
        <v>#N/A</v>
      </c>
      <c r="L14" s="74"/>
      <c r="M14" s="75"/>
      <c r="N14" s="59" t="e">
        <f t="shared" si="0"/>
        <v>#N/A</v>
      </c>
    </row>
    <row r="15" spans="1:17" ht="27" customHeight="1">
      <c r="A15" s="69"/>
      <c r="B15" s="70" t="e">
        <f>VLOOKUP(A15,油品理化参数!A15:X26,24,0)</f>
        <v>#N/A</v>
      </c>
      <c r="C15" s="71" t="e">
        <f>VLOOKUP(A15,油品理化参数!A15:X26,2,0)*1000</f>
        <v>#N/A</v>
      </c>
      <c r="D15" s="72" t="e">
        <f>VLOOKUP(A15,油品理化参数!A15:X26,4,0)</f>
        <v>#N/A</v>
      </c>
      <c r="E15" s="70" t="e">
        <f>0.102*(0.064*B15-0.42)*(D15*1.02)/(VLOOKUP(A15,油品理化参数!A15:X26,17,0)+273.3)</f>
        <v>#N/A</v>
      </c>
      <c r="F15" s="73"/>
      <c r="G15" s="68"/>
      <c r="H15" s="67" t="b">
        <f t="shared" si="4"/>
        <v>0</v>
      </c>
      <c r="I15" s="67" t="e">
        <f t="shared" si="5"/>
        <v>#N/A</v>
      </c>
      <c r="J15" s="67"/>
      <c r="K15" s="74" t="e">
        <f t="shared" si="6"/>
        <v>#N/A</v>
      </c>
      <c r="L15" s="74"/>
      <c r="M15" s="75"/>
      <c r="N15" s="59" t="e">
        <f t="shared" si="0"/>
        <v>#N/A</v>
      </c>
    </row>
    <row r="16" spans="1:17" ht="27" customHeight="1">
      <c r="A16" s="69"/>
      <c r="B16" s="70" t="e">
        <f>VLOOKUP(A16,油品理化参数!A16:X27,24,0)</f>
        <v>#N/A</v>
      </c>
      <c r="C16" s="71" t="e">
        <f>VLOOKUP(A16,油品理化参数!A16:X27,2,0)*1000</f>
        <v>#N/A</v>
      </c>
      <c r="D16" s="72" t="e">
        <f>VLOOKUP(A16,油品理化参数!A16:X27,4,0)</f>
        <v>#N/A</v>
      </c>
      <c r="E16" s="70" t="e">
        <f>0.102*(0.064*B16-0.42)*(D16*1.02)/(VLOOKUP(A16,油品理化参数!A16:X27,17,0)+273.3)</f>
        <v>#N/A</v>
      </c>
      <c r="F16" s="73"/>
      <c r="G16" s="68"/>
      <c r="H16" s="67" t="b">
        <f t="shared" si="4"/>
        <v>0</v>
      </c>
      <c r="I16" s="67" t="e">
        <f t="shared" si="5"/>
        <v>#N/A</v>
      </c>
      <c r="J16" s="67"/>
      <c r="K16" s="74" t="e">
        <f t="shared" si="6"/>
        <v>#N/A</v>
      </c>
      <c r="L16" s="74"/>
      <c r="M16" s="75"/>
      <c r="N16" s="59" t="e">
        <f t="shared" si="0"/>
        <v>#N/A</v>
      </c>
    </row>
    <row r="17" spans="1:14" ht="27" customHeight="1">
      <c r="A17" s="69"/>
      <c r="B17" s="70" t="e">
        <f>VLOOKUP(A17,油品理化参数!A17:X28,24,0)</f>
        <v>#N/A</v>
      </c>
      <c r="C17" s="71" t="e">
        <f>VLOOKUP(A17,油品理化参数!A17:X28,2,0)*1000</f>
        <v>#N/A</v>
      </c>
      <c r="D17" s="72" t="e">
        <f>VLOOKUP(A17,油品理化参数!A17:X28,4,0)</f>
        <v>#N/A</v>
      </c>
      <c r="E17" s="70" t="e">
        <f>0.102*(0.064*B17-0.42)*(D17*1.02)/(VLOOKUP(A17,油品理化参数!A17:X28,17,0)+273.3)</f>
        <v>#N/A</v>
      </c>
      <c r="F17" s="73"/>
      <c r="G17" s="68"/>
      <c r="H17" s="67" t="b">
        <f t="shared" si="4"/>
        <v>0</v>
      </c>
      <c r="I17" s="67" t="e">
        <f t="shared" si="5"/>
        <v>#N/A</v>
      </c>
      <c r="J17" s="67"/>
      <c r="K17" s="74" t="e">
        <f t="shared" si="6"/>
        <v>#N/A</v>
      </c>
      <c r="L17" s="74"/>
      <c r="M17" s="75"/>
      <c r="N17" s="59" t="e">
        <f t="shared" si="0"/>
        <v>#N/A</v>
      </c>
    </row>
    <row r="18" spans="1:14" ht="27" customHeight="1">
      <c r="A18" s="69"/>
      <c r="B18" s="70" t="e">
        <f>VLOOKUP(A18,油品理化参数!A18:X29,24,0)</f>
        <v>#N/A</v>
      </c>
      <c r="C18" s="71" t="e">
        <f>VLOOKUP(A18,油品理化参数!A18:X29,2,0)*1000</f>
        <v>#N/A</v>
      </c>
      <c r="D18" s="72" t="e">
        <f>VLOOKUP(A18,油品理化参数!A18:X29,4,0)</f>
        <v>#N/A</v>
      </c>
      <c r="E18" s="70" t="e">
        <f>0.102*(0.064*B18-0.42)*(D18*1.02)/(VLOOKUP(A18,油品理化参数!A18:X29,17,0)+273.3)</f>
        <v>#N/A</v>
      </c>
      <c r="F18" s="73"/>
      <c r="G18" s="68"/>
      <c r="H18" s="67" t="b">
        <f t="shared" si="4"/>
        <v>0</v>
      </c>
      <c r="I18" s="67" t="e">
        <f t="shared" si="5"/>
        <v>#N/A</v>
      </c>
      <c r="J18" s="67"/>
      <c r="K18" s="74" t="e">
        <f t="shared" si="6"/>
        <v>#N/A</v>
      </c>
      <c r="L18" s="74"/>
      <c r="M18" s="75"/>
      <c r="N18" s="59" t="e">
        <f t="shared" si="0"/>
        <v>#N/A</v>
      </c>
    </row>
    <row r="19" spans="1:14" ht="27" customHeight="1"/>
    <row r="20" spans="1:14" ht="27" customHeight="1"/>
    <row r="21" spans="1:14" ht="27" customHeight="1">
      <c r="A21" s="86" t="s">
        <v>265</v>
      </c>
      <c r="B21" s="86"/>
      <c r="C21" s="86"/>
      <c r="D21" s="86"/>
    </row>
    <row r="22" spans="1:14" ht="27" customHeight="1">
      <c r="A22" s="25" t="s">
        <v>5</v>
      </c>
      <c r="B22" s="26" t="s">
        <v>75</v>
      </c>
      <c r="C22" s="26" t="s">
        <v>76</v>
      </c>
      <c r="D22" s="26" t="s">
        <v>30</v>
      </c>
      <c r="E22" s="26" t="s">
        <v>78</v>
      </c>
      <c r="F22" s="27" t="s">
        <v>79</v>
      </c>
      <c r="G22" s="27" t="s">
        <v>80</v>
      </c>
      <c r="H22" s="27" t="s">
        <v>81</v>
      </c>
      <c r="I22" s="27" t="s">
        <v>82</v>
      </c>
      <c r="J22" s="27" t="s">
        <v>33</v>
      </c>
      <c r="K22" s="27" t="s">
        <v>85</v>
      </c>
      <c r="L22" s="27" t="s">
        <v>73</v>
      </c>
      <c r="M22" s="27" t="s">
        <v>86</v>
      </c>
      <c r="N22" s="27" t="s">
        <v>7</v>
      </c>
    </row>
    <row r="23" spans="1:14" ht="27" customHeight="1">
      <c r="A23" s="24" t="s">
        <v>256</v>
      </c>
      <c r="B23" s="28">
        <f>VLOOKUP(A23,化学品理化参数!B3:L500,11,0)</f>
        <v>15.911677744349772</v>
      </c>
      <c r="C23" s="12">
        <f>VLOOKUP(A23,化学品理化参数!B3:L500,2,0)*1000</f>
        <v>770</v>
      </c>
      <c r="D23" s="8">
        <f>VLOOKUP(A23,化学品理化参数!B3:L500,4,0)</f>
        <v>78</v>
      </c>
      <c r="E23" s="28">
        <f>0.102*(0.064*B23-0.42)*(D23*1.02)/(VLOOKUP(A23,化学品理化参数!B3:L500,8,0)+273.3)</f>
        <v>1.6009432096902653E-2</v>
      </c>
      <c r="F23" s="56" t="s">
        <v>13</v>
      </c>
      <c r="G23" s="57" t="s">
        <v>88</v>
      </c>
      <c r="H23" s="29">
        <f>IF(AND(F23="未清洗",G23="挥发性物质"),0.103,(IF(AND(F23="装有压舱物",G23="挥发性物质"),0.055,(IF(AND(F23="清洗后或无油品蒸气",G23="挥发性物质"),0.04,(IF(AND(F23="任何状态",G23="不挥发性物质"),0.04)))))))</f>
        <v>0.04</v>
      </c>
      <c r="I23" s="29">
        <f>E23+H23</f>
        <v>5.600943209690265E-2</v>
      </c>
      <c r="J23" s="29">
        <v>10000</v>
      </c>
      <c r="K23" s="58">
        <f>J23*1000/C23</f>
        <v>12987.012987012988</v>
      </c>
      <c r="L23" s="58"/>
      <c r="M23" s="59">
        <v>60</v>
      </c>
      <c r="N23" s="59">
        <f>IF((L23=""),I23*K23*(1-M23/100)/1000,I23*K23/1000-L23)</f>
        <v>0.29095808881507873</v>
      </c>
    </row>
    <row r="24" spans="1:14" ht="27" customHeight="1">
      <c r="A24" s="24"/>
      <c r="B24" s="28" t="e">
        <f>VLOOKUP(A23,油品理化参数!A14:X24,24,0)</f>
        <v>#N/A</v>
      </c>
      <c r="C24" s="12" t="e">
        <f>VLOOKUP(A24,油品理化参数!A14:X24,2,0)*1000</f>
        <v>#N/A</v>
      </c>
      <c r="D24" s="8" t="e">
        <f>VLOOKUP(A24,油品理化参数!A14:X24,4,0)</f>
        <v>#N/A</v>
      </c>
      <c r="E24" s="28" t="e">
        <f>0.102*(0.064*B24-0.42)*(D24*1.02)/(VLOOKUP(A24,油品理化参数!A14:X24,17,0)+273.3)</f>
        <v>#N/A</v>
      </c>
      <c r="F24" s="56"/>
      <c r="G24" s="57"/>
      <c r="H24" s="29" t="b">
        <f>IF(AND(F24="未清洗",G24="挥发性物质"),0.103,(IF(AND(F24="装有压舱物",G24="挥发性物质"),0.055,(IF(AND(F24="清洗后或无油品蒸气",G24="挥发性物质"),0.04,(IF(AND(F24="任何状态",G24="不挥发性物质"),0.04)))))))</f>
        <v>0</v>
      </c>
      <c r="I24" s="29" t="e">
        <f>E24+H24</f>
        <v>#N/A</v>
      </c>
      <c r="J24" s="29"/>
      <c r="K24" s="58" t="e">
        <f>J24*1000/C24</f>
        <v>#N/A</v>
      </c>
      <c r="L24" s="58"/>
      <c r="M24" s="59"/>
      <c r="N24" s="59" t="e">
        <f t="shared" ref="N24:N52" si="7">IF((L24=""),I24*K24*(1-M24/100)/1000,I24*K24/1000-L24)</f>
        <v>#N/A</v>
      </c>
    </row>
    <row r="25" spans="1:14" ht="27" customHeight="1">
      <c r="A25" s="24"/>
      <c r="B25" s="28" t="e">
        <f>VLOOKUP(A24,油品理化参数!A15:X25,24,0)</f>
        <v>#N/A</v>
      </c>
      <c r="C25" s="12" t="e">
        <f>VLOOKUP(A25,油品理化参数!A15:X25,2,0)*1000</f>
        <v>#N/A</v>
      </c>
      <c r="D25" s="8" t="e">
        <f>VLOOKUP(A25,油品理化参数!A15:X25,4,0)</f>
        <v>#N/A</v>
      </c>
      <c r="E25" s="28" t="e">
        <f>0.102*(0.064*B25-0.42)*(D25*1.02)/(VLOOKUP(A25,油品理化参数!A15:X25,17,0)+273.3)</f>
        <v>#N/A</v>
      </c>
      <c r="F25" s="56"/>
      <c r="G25" s="57"/>
      <c r="H25" s="29" t="b">
        <f t="shared" ref="H25:H42" si="8">IF(AND(F25="未清洗",G25="挥发性物质"),0.103,(IF(AND(F25="装有压舱物",G25="挥发性物质"),0.055,(IF(AND(F25="清洗后或无油品蒸气",G25="挥发性物质"),0.04,(IF(AND(F25="任何状态",G25="不挥发性物质"),0.04)))))))</f>
        <v>0</v>
      </c>
      <c r="I25" s="29" t="e">
        <f t="shared" ref="I25:I42" si="9">E25+H25</f>
        <v>#N/A</v>
      </c>
      <c r="J25" s="29"/>
      <c r="K25" s="58" t="e">
        <f t="shared" ref="K25:K42" si="10">J25*1000/C25</f>
        <v>#N/A</v>
      </c>
      <c r="L25" s="58"/>
      <c r="M25" s="59"/>
      <c r="N25" s="59" t="e">
        <f t="shared" si="7"/>
        <v>#N/A</v>
      </c>
    </row>
    <row r="26" spans="1:14" ht="27" customHeight="1">
      <c r="A26" s="24"/>
      <c r="B26" s="28" t="e">
        <f>VLOOKUP(A25,油品理化参数!A16:X26,24,0)</f>
        <v>#N/A</v>
      </c>
      <c r="C26" s="12" t="e">
        <f>VLOOKUP(A26,油品理化参数!A16:X26,2,0)*1000</f>
        <v>#N/A</v>
      </c>
      <c r="D26" s="8" t="e">
        <f>VLOOKUP(A26,油品理化参数!A16:X26,4,0)</f>
        <v>#N/A</v>
      </c>
      <c r="E26" s="28" t="e">
        <f>0.102*(0.064*B26-0.42)*(D26*1.02)/(VLOOKUP(A26,油品理化参数!A16:X26,17,0)+273.3)</f>
        <v>#N/A</v>
      </c>
      <c r="F26" s="56"/>
      <c r="G26" s="57"/>
      <c r="H26" s="29" t="b">
        <f t="shared" si="8"/>
        <v>0</v>
      </c>
      <c r="I26" s="29" t="e">
        <f t="shared" si="9"/>
        <v>#N/A</v>
      </c>
      <c r="J26" s="29"/>
      <c r="K26" s="58" t="e">
        <f t="shared" si="10"/>
        <v>#N/A</v>
      </c>
      <c r="L26" s="58"/>
      <c r="M26" s="59"/>
      <c r="N26" s="59" t="e">
        <f t="shared" si="7"/>
        <v>#N/A</v>
      </c>
    </row>
    <row r="27" spans="1:14" ht="27" customHeight="1">
      <c r="A27" s="24"/>
      <c r="B27" s="28" t="e">
        <f>VLOOKUP(A26,油品理化参数!A17:X27,24,0)</f>
        <v>#N/A</v>
      </c>
      <c r="C27" s="12" t="e">
        <f>VLOOKUP(A27,油品理化参数!A17:X27,2,0)*1000</f>
        <v>#N/A</v>
      </c>
      <c r="D27" s="8" t="e">
        <f>VLOOKUP(A27,油品理化参数!A17:X27,4,0)</f>
        <v>#N/A</v>
      </c>
      <c r="E27" s="28" t="e">
        <f>0.102*(0.064*B27-0.42)*(D27*1.02)/(VLOOKUP(A27,油品理化参数!A17:X27,17,0)+273.3)</f>
        <v>#N/A</v>
      </c>
      <c r="F27" s="56"/>
      <c r="G27" s="57"/>
      <c r="H27" s="29" t="b">
        <f t="shared" si="8"/>
        <v>0</v>
      </c>
      <c r="I27" s="29" t="e">
        <f t="shared" si="9"/>
        <v>#N/A</v>
      </c>
      <c r="J27" s="29"/>
      <c r="K27" s="58" t="e">
        <f t="shared" si="10"/>
        <v>#N/A</v>
      </c>
      <c r="L27" s="58"/>
      <c r="M27" s="59"/>
      <c r="N27" s="59" t="e">
        <f t="shared" si="7"/>
        <v>#N/A</v>
      </c>
    </row>
    <row r="28" spans="1:14" ht="27" customHeight="1">
      <c r="A28" s="24"/>
      <c r="B28" s="28" t="e">
        <f>VLOOKUP(A27,油品理化参数!A18:X28,24,0)</f>
        <v>#N/A</v>
      </c>
      <c r="C28" s="12" t="e">
        <f>VLOOKUP(A28,油品理化参数!A18:X28,2,0)*1000</f>
        <v>#N/A</v>
      </c>
      <c r="D28" s="8" t="e">
        <f>VLOOKUP(A28,油品理化参数!A18:X28,4,0)</f>
        <v>#N/A</v>
      </c>
      <c r="E28" s="28" t="e">
        <f>0.102*(0.064*B28-0.42)*(D28*1.02)/(VLOOKUP(A28,油品理化参数!A18:X28,17,0)+273.3)</f>
        <v>#N/A</v>
      </c>
      <c r="F28" s="56"/>
      <c r="G28" s="57"/>
      <c r="H28" s="29" t="b">
        <f t="shared" si="8"/>
        <v>0</v>
      </c>
      <c r="I28" s="29" t="e">
        <f t="shared" si="9"/>
        <v>#N/A</v>
      </c>
      <c r="J28" s="29"/>
      <c r="K28" s="58" t="e">
        <f t="shared" si="10"/>
        <v>#N/A</v>
      </c>
      <c r="L28" s="58"/>
      <c r="M28" s="59"/>
      <c r="N28" s="59" t="e">
        <f>IF((L28=""),I28*K28*(1-M28/100)/1000,I28*K28/1000-L28)</f>
        <v>#N/A</v>
      </c>
    </row>
    <row r="29" spans="1:14" ht="27" customHeight="1">
      <c r="A29" s="24"/>
      <c r="B29" s="28" t="e">
        <f>VLOOKUP(A28,油品理化参数!A19:X29,24,0)</f>
        <v>#N/A</v>
      </c>
      <c r="C29" s="12" t="e">
        <f>VLOOKUP(A29,油品理化参数!A19:X29,2,0)*1000</f>
        <v>#N/A</v>
      </c>
      <c r="D29" s="8" t="e">
        <f>VLOOKUP(A29,油品理化参数!A19:X29,4,0)</f>
        <v>#N/A</v>
      </c>
      <c r="E29" s="28" t="e">
        <f>0.102*(0.064*B29-0.42)*(D29*1.02)/(VLOOKUP(A29,油品理化参数!A19:X29,17,0)+273.3)</f>
        <v>#N/A</v>
      </c>
      <c r="F29" s="56"/>
      <c r="G29" s="57"/>
      <c r="H29" s="29" t="b">
        <f t="shared" si="8"/>
        <v>0</v>
      </c>
      <c r="I29" s="29" t="e">
        <f t="shared" si="9"/>
        <v>#N/A</v>
      </c>
      <c r="J29" s="29"/>
      <c r="K29" s="58" t="e">
        <f t="shared" si="10"/>
        <v>#N/A</v>
      </c>
      <c r="L29" s="58"/>
      <c r="M29" s="59"/>
      <c r="N29" s="59" t="e">
        <f t="shared" si="7"/>
        <v>#N/A</v>
      </c>
    </row>
    <row r="30" spans="1:14" ht="27" customHeight="1">
      <c r="A30" s="24"/>
      <c r="B30" s="28" t="e">
        <f>VLOOKUP(A29,油品理化参数!A20:X30,24,0)</f>
        <v>#N/A</v>
      </c>
      <c r="C30" s="12" t="e">
        <f>VLOOKUP(A30,油品理化参数!A20:X30,2,0)*1000</f>
        <v>#N/A</v>
      </c>
      <c r="D30" s="8" t="e">
        <f>VLOOKUP(A30,油品理化参数!A20:X30,4,0)</f>
        <v>#N/A</v>
      </c>
      <c r="E30" s="28" t="e">
        <f>0.102*(0.064*B30-0.42)*(D30*1.02)/(VLOOKUP(A30,油品理化参数!A20:X30,17,0)+273.3)</f>
        <v>#N/A</v>
      </c>
      <c r="F30" s="56"/>
      <c r="G30" s="57"/>
      <c r="H30" s="29" t="b">
        <f t="shared" si="8"/>
        <v>0</v>
      </c>
      <c r="I30" s="29" t="e">
        <f t="shared" si="9"/>
        <v>#N/A</v>
      </c>
      <c r="J30" s="29"/>
      <c r="K30" s="58" t="e">
        <f t="shared" si="10"/>
        <v>#N/A</v>
      </c>
      <c r="L30" s="58"/>
      <c r="M30" s="59"/>
      <c r="N30" s="59" t="e">
        <f t="shared" si="7"/>
        <v>#N/A</v>
      </c>
    </row>
    <row r="31" spans="1:14" ht="27" customHeight="1">
      <c r="A31" s="24"/>
      <c r="B31" s="28" t="e">
        <f>VLOOKUP(A30,油品理化参数!A21:X31,24,0)</f>
        <v>#N/A</v>
      </c>
      <c r="C31" s="12" t="e">
        <f>VLOOKUP(A31,油品理化参数!A21:X31,2,0)*1000</f>
        <v>#N/A</v>
      </c>
      <c r="D31" s="8" t="e">
        <f>VLOOKUP(A31,油品理化参数!A21:X31,4,0)</f>
        <v>#N/A</v>
      </c>
      <c r="E31" s="28" t="e">
        <f>0.102*(0.064*B31-0.42)*(D31*1.02)/(VLOOKUP(A31,油品理化参数!A21:X31,17,0)+273.3)</f>
        <v>#N/A</v>
      </c>
      <c r="F31" s="56"/>
      <c r="G31" s="57"/>
      <c r="H31" s="29" t="b">
        <f t="shared" si="8"/>
        <v>0</v>
      </c>
      <c r="I31" s="29" t="e">
        <f t="shared" si="9"/>
        <v>#N/A</v>
      </c>
      <c r="J31" s="29"/>
      <c r="K31" s="58" t="e">
        <f t="shared" si="10"/>
        <v>#N/A</v>
      </c>
      <c r="L31" s="58"/>
      <c r="M31" s="59"/>
      <c r="N31" s="59" t="e">
        <f t="shared" si="7"/>
        <v>#N/A</v>
      </c>
    </row>
    <row r="32" spans="1:14" ht="27" customHeight="1">
      <c r="A32" s="24"/>
      <c r="B32" s="28" t="e">
        <f>VLOOKUP(A31,油品理化参数!A22:X32,24,0)</f>
        <v>#N/A</v>
      </c>
      <c r="C32" s="12" t="e">
        <f>VLOOKUP(A32,油品理化参数!A22:X32,2,0)*1000</f>
        <v>#N/A</v>
      </c>
      <c r="D32" s="8" t="e">
        <f>VLOOKUP(A32,油品理化参数!A22:X32,4,0)</f>
        <v>#N/A</v>
      </c>
      <c r="E32" s="28" t="e">
        <f>0.102*(0.064*B32-0.42)*(D32*1.02)/(VLOOKUP(A32,油品理化参数!A22:X32,17,0)+273.3)</f>
        <v>#N/A</v>
      </c>
      <c r="F32" s="56"/>
      <c r="G32" s="57"/>
      <c r="H32" s="29" t="b">
        <f t="shared" si="8"/>
        <v>0</v>
      </c>
      <c r="I32" s="29" t="e">
        <f t="shared" si="9"/>
        <v>#N/A</v>
      </c>
      <c r="J32" s="29"/>
      <c r="K32" s="58" t="e">
        <f t="shared" si="10"/>
        <v>#N/A</v>
      </c>
      <c r="L32" s="58"/>
      <c r="M32" s="59"/>
      <c r="N32" s="59" t="e">
        <f t="shared" si="7"/>
        <v>#N/A</v>
      </c>
    </row>
    <row r="33" spans="1:14" ht="27" customHeight="1">
      <c r="A33" s="24"/>
      <c r="B33" s="28" t="e">
        <f>VLOOKUP(A32,油品理化参数!A23:X33,24,0)</f>
        <v>#N/A</v>
      </c>
      <c r="C33" s="12" t="e">
        <f>VLOOKUP(A33,油品理化参数!A23:X33,2,0)*1000</f>
        <v>#N/A</v>
      </c>
      <c r="D33" s="8" t="e">
        <f>VLOOKUP(A33,油品理化参数!A23:X33,4,0)</f>
        <v>#N/A</v>
      </c>
      <c r="E33" s="28" t="e">
        <f>0.102*(0.064*B33-0.42)*(D33*1.02)/(VLOOKUP(A33,油品理化参数!A23:X33,17,0)+273.3)</f>
        <v>#N/A</v>
      </c>
      <c r="F33" s="56"/>
      <c r="G33" s="57"/>
      <c r="H33" s="29" t="b">
        <f t="shared" si="8"/>
        <v>0</v>
      </c>
      <c r="I33" s="29" t="e">
        <f t="shared" si="9"/>
        <v>#N/A</v>
      </c>
      <c r="J33" s="29"/>
      <c r="K33" s="58" t="e">
        <f t="shared" si="10"/>
        <v>#N/A</v>
      </c>
      <c r="L33" s="58"/>
      <c r="M33" s="59"/>
      <c r="N33" s="59" t="e">
        <f t="shared" si="7"/>
        <v>#N/A</v>
      </c>
    </row>
    <row r="34" spans="1:14" ht="27" customHeight="1">
      <c r="A34" s="24"/>
      <c r="B34" s="28" t="e">
        <f>VLOOKUP(A33,油品理化参数!A24:X34,24,0)</f>
        <v>#N/A</v>
      </c>
      <c r="C34" s="12" t="e">
        <f>VLOOKUP(A34,油品理化参数!A24:X34,2,0)*1000</f>
        <v>#N/A</v>
      </c>
      <c r="D34" s="8" t="e">
        <f>VLOOKUP(A34,油品理化参数!A24:X34,4,0)</f>
        <v>#N/A</v>
      </c>
      <c r="E34" s="28" t="e">
        <f>0.102*(0.064*B34-0.42)*(D34*1.02)/(VLOOKUP(A34,油品理化参数!A24:X34,17,0)+273.3)</f>
        <v>#N/A</v>
      </c>
      <c r="F34" s="56"/>
      <c r="G34" s="57"/>
      <c r="H34" s="29" t="b">
        <f t="shared" si="8"/>
        <v>0</v>
      </c>
      <c r="I34" s="29" t="e">
        <f t="shared" si="9"/>
        <v>#N/A</v>
      </c>
      <c r="J34" s="29"/>
      <c r="K34" s="58" t="e">
        <f t="shared" si="10"/>
        <v>#N/A</v>
      </c>
      <c r="L34" s="58"/>
      <c r="M34" s="59"/>
      <c r="N34" s="59" t="e">
        <f t="shared" si="7"/>
        <v>#N/A</v>
      </c>
    </row>
    <row r="35" spans="1:14" ht="27" customHeight="1">
      <c r="A35" s="24"/>
      <c r="B35" s="28" t="e">
        <f>VLOOKUP(A34,油品理化参数!A25:X35,24,0)</f>
        <v>#N/A</v>
      </c>
      <c r="C35" s="12" t="e">
        <f>VLOOKUP(A35,油品理化参数!A25:X35,2,0)*1000</f>
        <v>#N/A</v>
      </c>
      <c r="D35" s="8" t="e">
        <f>VLOOKUP(A35,油品理化参数!A25:X35,4,0)</f>
        <v>#N/A</v>
      </c>
      <c r="E35" s="28" t="e">
        <f>0.102*(0.064*B35-0.42)*(D35*1.02)/(VLOOKUP(A35,油品理化参数!A25:X35,17,0)+273.3)</f>
        <v>#N/A</v>
      </c>
      <c r="F35" s="56"/>
      <c r="G35" s="57"/>
      <c r="H35" s="29" t="b">
        <f t="shared" si="8"/>
        <v>0</v>
      </c>
      <c r="I35" s="29" t="e">
        <f t="shared" si="9"/>
        <v>#N/A</v>
      </c>
      <c r="J35" s="29"/>
      <c r="K35" s="58" t="e">
        <f t="shared" si="10"/>
        <v>#N/A</v>
      </c>
      <c r="L35" s="58"/>
      <c r="M35" s="59"/>
      <c r="N35" s="59" t="e">
        <f t="shared" si="7"/>
        <v>#N/A</v>
      </c>
    </row>
    <row r="36" spans="1:14" ht="27" customHeight="1">
      <c r="A36" s="24"/>
      <c r="B36" s="28" t="e">
        <f>VLOOKUP(A35,油品理化参数!A26:X36,24,0)</f>
        <v>#N/A</v>
      </c>
      <c r="C36" s="12" t="e">
        <f>VLOOKUP(A36,油品理化参数!A26:X36,2,0)*1000</f>
        <v>#N/A</v>
      </c>
      <c r="D36" s="8" t="e">
        <f>VLOOKUP(A36,油品理化参数!A26:X36,4,0)</f>
        <v>#N/A</v>
      </c>
      <c r="E36" s="28" t="e">
        <f>0.102*(0.064*B36-0.42)*(D36*1.02)/(VLOOKUP(A36,油品理化参数!A26:X36,17,0)+273.3)</f>
        <v>#N/A</v>
      </c>
      <c r="F36" s="56"/>
      <c r="G36" s="57"/>
      <c r="H36" s="29" t="b">
        <f t="shared" si="8"/>
        <v>0</v>
      </c>
      <c r="I36" s="29" t="e">
        <f t="shared" si="9"/>
        <v>#N/A</v>
      </c>
      <c r="J36" s="29"/>
      <c r="K36" s="58" t="e">
        <f t="shared" si="10"/>
        <v>#N/A</v>
      </c>
      <c r="L36" s="58"/>
      <c r="M36" s="59"/>
      <c r="N36" s="59" t="e">
        <f t="shared" si="7"/>
        <v>#N/A</v>
      </c>
    </row>
    <row r="37" spans="1:14" ht="27" customHeight="1">
      <c r="A37" s="24"/>
      <c r="B37" s="28" t="e">
        <f>VLOOKUP(A36,油品理化参数!A27:X37,24,0)</f>
        <v>#N/A</v>
      </c>
      <c r="C37" s="12" t="e">
        <f>VLOOKUP(A37,油品理化参数!A27:X37,2,0)*1000</f>
        <v>#N/A</v>
      </c>
      <c r="D37" s="8" t="e">
        <f>VLOOKUP(A37,油品理化参数!A27:X37,4,0)</f>
        <v>#N/A</v>
      </c>
      <c r="E37" s="28" t="e">
        <f>0.102*(0.064*B37-0.42)*(D37*1.02)/(VLOOKUP(A37,油品理化参数!A27:X37,17,0)+273.3)</f>
        <v>#N/A</v>
      </c>
      <c r="F37" s="56"/>
      <c r="G37" s="57"/>
      <c r="H37" s="29" t="b">
        <f t="shared" si="8"/>
        <v>0</v>
      </c>
      <c r="I37" s="29" t="e">
        <f t="shared" si="9"/>
        <v>#N/A</v>
      </c>
      <c r="J37" s="29"/>
      <c r="K37" s="58" t="e">
        <f t="shared" si="10"/>
        <v>#N/A</v>
      </c>
      <c r="L37" s="58"/>
      <c r="M37" s="59"/>
      <c r="N37" s="59" t="e">
        <f t="shared" si="7"/>
        <v>#N/A</v>
      </c>
    </row>
    <row r="38" spans="1:14" ht="27" customHeight="1">
      <c r="A38" s="24"/>
      <c r="B38" s="28" t="e">
        <f>VLOOKUP(A37,油品理化参数!A28:X38,24,0)</f>
        <v>#N/A</v>
      </c>
      <c r="C38" s="12" t="e">
        <f>VLOOKUP(A38,油品理化参数!A28:X38,2,0)*1000</f>
        <v>#N/A</v>
      </c>
      <c r="D38" s="8" t="e">
        <f>VLOOKUP(A38,油品理化参数!A28:X38,4,0)</f>
        <v>#N/A</v>
      </c>
      <c r="E38" s="28" t="e">
        <f>0.102*(0.064*B38-0.42)*(D38*1.02)/(VLOOKUP(A38,油品理化参数!A28:X38,17,0)+273.3)</f>
        <v>#N/A</v>
      </c>
      <c r="F38" s="56"/>
      <c r="G38" s="57"/>
      <c r="H38" s="29" t="b">
        <f t="shared" si="8"/>
        <v>0</v>
      </c>
      <c r="I38" s="29" t="e">
        <f t="shared" si="9"/>
        <v>#N/A</v>
      </c>
      <c r="J38" s="29"/>
      <c r="K38" s="58" t="e">
        <f t="shared" si="10"/>
        <v>#N/A</v>
      </c>
      <c r="L38" s="58"/>
      <c r="M38" s="59"/>
      <c r="N38" s="59" t="e">
        <f t="shared" si="7"/>
        <v>#N/A</v>
      </c>
    </row>
    <row r="39" spans="1:14" ht="27" customHeight="1">
      <c r="A39" s="24"/>
      <c r="B39" s="28" t="e">
        <f>VLOOKUP(A38,油品理化参数!A29:X39,24,0)</f>
        <v>#N/A</v>
      </c>
      <c r="C39" s="12" t="e">
        <f>VLOOKUP(A39,油品理化参数!A29:X39,2,0)*1000</f>
        <v>#N/A</v>
      </c>
      <c r="D39" s="8" t="e">
        <f>VLOOKUP(A39,油品理化参数!A29:X39,4,0)</f>
        <v>#N/A</v>
      </c>
      <c r="E39" s="28" t="e">
        <f>0.102*(0.064*B39-0.42)*(D39*1.02)/(VLOOKUP(A39,油品理化参数!A29:X39,17,0)+273.3)</f>
        <v>#N/A</v>
      </c>
      <c r="F39" s="56"/>
      <c r="G39" s="57"/>
      <c r="H39" s="29" t="b">
        <f t="shared" si="8"/>
        <v>0</v>
      </c>
      <c r="I39" s="29" t="e">
        <f t="shared" si="9"/>
        <v>#N/A</v>
      </c>
      <c r="J39" s="29"/>
      <c r="K39" s="58" t="e">
        <f t="shared" si="10"/>
        <v>#N/A</v>
      </c>
      <c r="L39" s="58"/>
      <c r="M39" s="59"/>
      <c r="N39" s="59" t="e">
        <f t="shared" si="7"/>
        <v>#N/A</v>
      </c>
    </row>
    <row r="40" spans="1:14" ht="27" customHeight="1">
      <c r="A40" s="24"/>
      <c r="B40" s="28" t="e">
        <f>VLOOKUP(A39,油品理化参数!A30:X40,24,0)</f>
        <v>#N/A</v>
      </c>
      <c r="C40" s="12" t="e">
        <f>VLOOKUP(A40,油品理化参数!A30:X40,2,0)*1000</f>
        <v>#N/A</v>
      </c>
      <c r="D40" s="8" t="e">
        <f>VLOOKUP(A40,油品理化参数!A30:X40,4,0)</f>
        <v>#N/A</v>
      </c>
      <c r="E40" s="28" t="e">
        <f>0.102*(0.064*B40-0.42)*(D40*1.02)/(VLOOKUP(A40,油品理化参数!A30:X40,17,0)+273.3)</f>
        <v>#N/A</v>
      </c>
      <c r="F40" s="56"/>
      <c r="G40" s="57"/>
      <c r="H40" s="29" t="b">
        <f t="shared" si="8"/>
        <v>0</v>
      </c>
      <c r="I40" s="29" t="e">
        <f t="shared" si="9"/>
        <v>#N/A</v>
      </c>
      <c r="J40" s="29"/>
      <c r="K40" s="58" t="e">
        <f t="shared" si="10"/>
        <v>#N/A</v>
      </c>
      <c r="L40" s="58"/>
      <c r="M40" s="59"/>
      <c r="N40" s="59" t="e">
        <f t="shared" si="7"/>
        <v>#N/A</v>
      </c>
    </row>
    <row r="41" spans="1:14" ht="27" customHeight="1">
      <c r="A41" s="24"/>
      <c r="B41" s="28" t="e">
        <f>VLOOKUP(A40,油品理化参数!A31:X41,24,0)</f>
        <v>#N/A</v>
      </c>
      <c r="C41" s="12" t="e">
        <f>VLOOKUP(A41,油品理化参数!A31:X41,2,0)*1000</f>
        <v>#N/A</v>
      </c>
      <c r="D41" s="8" t="e">
        <f>VLOOKUP(A41,油品理化参数!A31:X41,4,0)</f>
        <v>#N/A</v>
      </c>
      <c r="E41" s="28" t="e">
        <f>0.102*(0.064*B41-0.42)*(D41*1.02)/(VLOOKUP(A41,油品理化参数!A31:X41,17,0)+273.3)</f>
        <v>#N/A</v>
      </c>
      <c r="F41" s="56"/>
      <c r="G41" s="57"/>
      <c r="H41" s="29" t="b">
        <f t="shared" si="8"/>
        <v>0</v>
      </c>
      <c r="I41" s="29" t="e">
        <f t="shared" si="9"/>
        <v>#N/A</v>
      </c>
      <c r="J41" s="29"/>
      <c r="K41" s="58" t="e">
        <f t="shared" si="10"/>
        <v>#N/A</v>
      </c>
      <c r="L41" s="58"/>
      <c r="M41" s="59"/>
      <c r="N41" s="59" t="e">
        <f t="shared" si="7"/>
        <v>#N/A</v>
      </c>
    </row>
    <row r="42" spans="1:14" ht="26.1" customHeight="1">
      <c r="A42" s="24"/>
      <c r="B42" s="28" t="e">
        <f>VLOOKUP(A41,油品理化参数!A32:X42,24,0)</f>
        <v>#N/A</v>
      </c>
      <c r="C42" s="12" t="e">
        <f>VLOOKUP(A42,油品理化参数!A32:X42,2,0)*1000</f>
        <v>#N/A</v>
      </c>
      <c r="D42" s="8" t="e">
        <f>VLOOKUP(A42,油品理化参数!A32:X42,4,0)</f>
        <v>#N/A</v>
      </c>
      <c r="E42" s="28" t="e">
        <f>0.102*(0.064*B42-0.42)*(D42*1.02)/(VLOOKUP(A42,油品理化参数!A32:X42,17,0)+273.3)</f>
        <v>#N/A</v>
      </c>
      <c r="F42" s="56"/>
      <c r="G42" s="57"/>
      <c r="H42" s="29" t="b">
        <f t="shared" si="8"/>
        <v>0</v>
      </c>
      <c r="I42" s="29" t="e">
        <f t="shared" si="9"/>
        <v>#N/A</v>
      </c>
      <c r="J42" s="29"/>
      <c r="K42" s="58" t="e">
        <f t="shared" si="10"/>
        <v>#N/A</v>
      </c>
      <c r="L42" s="58"/>
      <c r="M42" s="59"/>
      <c r="N42" s="59" t="e">
        <f t="shared" si="7"/>
        <v>#N/A</v>
      </c>
    </row>
    <row r="43" spans="1:14" ht="26.1" customHeight="1">
      <c r="A43" s="24"/>
      <c r="B43" s="28" t="e">
        <f>VLOOKUP(A42,油品理化参数!A33:X43,24,0)</f>
        <v>#N/A</v>
      </c>
      <c r="C43" s="12" t="e">
        <f>VLOOKUP(A43,油品理化参数!A33:X43,2,0)*1000</f>
        <v>#N/A</v>
      </c>
      <c r="D43" s="8" t="e">
        <f>VLOOKUP(A43,油品理化参数!A33:X43,4,0)</f>
        <v>#N/A</v>
      </c>
      <c r="E43" s="28" t="e">
        <f>0.102*(0.064*B43-0.42)*(D43*1.02)/(VLOOKUP(A43,油品理化参数!A33:X43,17,0)+273.3)</f>
        <v>#N/A</v>
      </c>
      <c r="F43" s="56"/>
      <c r="G43" s="57"/>
      <c r="H43" s="29" t="b">
        <f t="shared" ref="H43:H52" si="11">IF(AND(F43="未清洗",G43="挥发性物质"),0.103,(IF(AND(F43="装有压舱物",G43="挥发性物质"),0.055,(IF(AND(F43="清洗后或无油品蒸气",G43="挥发性物质"),0.04,(IF(AND(F43="任何状态",G43="不挥发性物质"),0.04)))))))</f>
        <v>0</v>
      </c>
      <c r="I43" s="29" t="e">
        <f t="shared" ref="I43:I52" si="12">E43+H43</f>
        <v>#N/A</v>
      </c>
      <c r="J43" s="29"/>
      <c r="K43" s="58" t="e">
        <f t="shared" ref="K43:K52" si="13">J43*1000/C43</f>
        <v>#N/A</v>
      </c>
      <c r="L43" s="58"/>
      <c r="M43" s="59"/>
      <c r="N43" s="59" t="e">
        <f t="shared" si="7"/>
        <v>#N/A</v>
      </c>
    </row>
    <row r="44" spans="1:14" ht="26.1" customHeight="1">
      <c r="A44" s="24"/>
      <c r="B44" s="28" t="e">
        <f>VLOOKUP(A43,油品理化参数!A34:X44,24,0)</f>
        <v>#N/A</v>
      </c>
      <c r="C44" s="12" t="e">
        <f>VLOOKUP(A44,油品理化参数!A34:X44,2,0)*1000</f>
        <v>#N/A</v>
      </c>
      <c r="D44" s="8" t="e">
        <f>VLOOKUP(A44,油品理化参数!A34:X44,4,0)</f>
        <v>#N/A</v>
      </c>
      <c r="E44" s="28" t="e">
        <f>0.102*(0.064*B44-0.42)*(D44*1.02)/(VLOOKUP(A44,油品理化参数!A34:X44,17,0)+273.3)</f>
        <v>#N/A</v>
      </c>
      <c r="F44" s="56"/>
      <c r="G44" s="57"/>
      <c r="H44" s="29" t="b">
        <f t="shared" si="11"/>
        <v>0</v>
      </c>
      <c r="I44" s="29" t="e">
        <f t="shared" si="12"/>
        <v>#N/A</v>
      </c>
      <c r="J44" s="29"/>
      <c r="K44" s="58" t="e">
        <f t="shared" si="13"/>
        <v>#N/A</v>
      </c>
      <c r="L44" s="58"/>
      <c r="M44" s="59"/>
      <c r="N44" s="59" t="e">
        <f t="shared" si="7"/>
        <v>#N/A</v>
      </c>
    </row>
    <row r="45" spans="1:14" ht="26.1" customHeight="1">
      <c r="A45" s="24"/>
      <c r="B45" s="28" t="e">
        <f>VLOOKUP(A44,油品理化参数!A35:X45,24,0)</f>
        <v>#N/A</v>
      </c>
      <c r="C45" s="12" t="e">
        <f>VLOOKUP(A45,油品理化参数!A35:X45,2,0)*1000</f>
        <v>#N/A</v>
      </c>
      <c r="D45" s="8" t="e">
        <f>VLOOKUP(A45,油品理化参数!A35:X45,4,0)</f>
        <v>#N/A</v>
      </c>
      <c r="E45" s="28" t="e">
        <f>0.102*(0.064*B45-0.42)*(D45*1.02)/(VLOOKUP(A45,油品理化参数!A35:X45,17,0)+273.3)</f>
        <v>#N/A</v>
      </c>
      <c r="F45" s="56"/>
      <c r="G45" s="57"/>
      <c r="H45" s="29" t="b">
        <f t="shared" si="11"/>
        <v>0</v>
      </c>
      <c r="I45" s="29" t="e">
        <f t="shared" si="12"/>
        <v>#N/A</v>
      </c>
      <c r="J45" s="29"/>
      <c r="K45" s="58" t="e">
        <f t="shared" si="13"/>
        <v>#N/A</v>
      </c>
      <c r="L45" s="58"/>
      <c r="M45" s="59"/>
      <c r="N45" s="59" t="e">
        <f t="shared" si="7"/>
        <v>#N/A</v>
      </c>
    </row>
    <row r="46" spans="1:14" ht="26.1" customHeight="1">
      <c r="A46" s="24"/>
      <c r="B46" s="28" t="e">
        <f>VLOOKUP(A45,油品理化参数!A36:X46,24,0)</f>
        <v>#N/A</v>
      </c>
      <c r="C46" s="12" t="e">
        <f>VLOOKUP(A46,油品理化参数!A36:X46,2,0)*1000</f>
        <v>#N/A</v>
      </c>
      <c r="D46" s="8" t="e">
        <f>VLOOKUP(A46,油品理化参数!A36:X46,4,0)</f>
        <v>#N/A</v>
      </c>
      <c r="E46" s="28" t="e">
        <f>0.102*(0.064*B46-0.42)*(D46*1.02)/(VLOOKUP(A46,油品理化参数!A36:X46,17,0)+273.3)</f>
        <v>#N/A</v>
      </c>
      <c r="F46" s="56"/>
      <c r="G46" s="57"/>
      <c r="H46" s="29" t="b">
        <f t="shared" si="11"/>
        <v>0</v>
      </c>
      <c r="I46" s="29" t="e">
        <f t="shared" si="12"/>
        <v>#N/A</v>
      </c>
      <c r="J46" s="29"/>
      <c r="K46" s="58" t="e">
        <f t="shared" si="13"/>
        <v>#N/A</v>
      </c>
      <c r="L46" s="58"/>
      <c r="M46" s="59"/>
      <c r="N46" s="59" t="e">
        <f t="shared" si="7"/>
        <v>#N/A</v>
      </c>
    </row>
    <row r="47" spans="1:14" ht="26.1" customHeight="1">
      <c r="A47" s="24"/>
      <c r="B47" s="28" t="e">
        <f>VLOOKUP(A46,油品理化参数!A37:X47,24,0)</f>
        <v>#N/A</v>
      </c>
      <c r="C47" s="12" t="e">
        <f>VLOOKUP(A47,油品理化参数!A37:X47,2,0)*1000</f>
        <v>#N/A</v>
      </c>
      <c r="D47" s="8" t="e">
        <f>VLOOKUP(A47,油品理化参数!A37:X47,4,0)</f>
        <v>#N/A</v>
      </c>
      <c r="E47" s="28" t="e">
        <f>0.102*(0.064*B47-0.42)*(D47*1.02)/(VLOOKUP(A47,油品理化参数!A37:X47,17,0)+273.3)</f>
        <v>#N/A</v>
      </c>
      <c r="F47" s="56"/>
      <c r="G47" s="57"/>
      <c r="H47" s="29" t="b">
        <f t="shared" si="11"/>
        <v>0</v>
      </c>
      <c r="I47" s="29" t="e">
        <f t="shared" si="12"/>
        <v>#N/A</v>
      </c>
      <c r="J47" s="29"/>
      <c r="K47" s="58" t="e">
        <f t="shared" si="13"/>
        <v>#N/A</v>
      </c>
      <c r="L47" s="58"/>
      <c r="M47" s="59"/>
      <c r="N47" s="59" t="e">
        <f t="shared" si="7"/>
        <v>#N/A</v>
      </c>
    </row>
    <row r="48" spans="1:14" ht="26.1" customHeight="1">
      <c r="A48" s="24"/>
      <c r="B48" s="28" t="e">
        <f>VLOOKUP(A47,油品理化参数!A38:X48,24,0)</f>
        <v>#N/A</v>
      </c>
      <c r="C48" s="12" t="e">
        <f>VLOOKUP(A48,油品理化参数!A38:X48,2,0)*1000</f>
        <v>#N/A</v>
      </c>
      <c r="D48" s="8" t="e">
        <f>VLOOKUP(A48,油品理化参数!A38:X48,4,0)</f>
        <v>#N/A</v>
      </c>
      <c r="E48" s="28" t="e">
        <f>0.102*(0.064*B48-0.42)*(D48*1.02)/(VLOOKUP(A48,油品理化参数!A38:X48,17,0)+273.3)</f>
        <v>#N/A</v>
      </c>
      <c r="F48" s="56"/>
      <c r="G48" s="57"/>
      <c r="H48" s="29" t="b">
        <f t="shared" si="11"/>
        <v>0</v>
      </c>
      <c r="I48" s="29" t="e">
        <f t="shared" si="12"/>
        <v>#N/A</v>
      </c>
      <c r="J48" s="29"/>
      <c r="K48" s="58" t="e">
        <f t="shared" si="13"/>
        <v>#N/A</v>
      </c>
      <c r="L48" s="58"/>
      <c r="M48" s="59"/>
      <c r="N48" s="59" t="e">
        <f t="shared" si="7"/>
        <v>#N/A</v>
      </c>
    </row>
    <row r="49" spans="1:14" ht="26.1" customHeight="1">
      <c r="A49" s="24"/>
      <c r="B49" s="28" t="e">
        <f>VLOOKUP(A48,油品理化参数!A39:X49,24,0)</f>
        <v>#N/A</v>
      </c>
      <c r="C49" s="12" t="e">
        <f>VLOOKUP(A49,油品理化参数!A39:X49,2,0)*1000</f>
        <v>#N/A</v>
      </c>
      <c r="D49" s="8" t="e">
        <f>VLOOKUP(A49,油品理化参数!A39:X49,4,0)</f>
        <v>#N/A</v>
      </c>
      <c r="E49" s="28" t="e">
        <f>0.102*(0.064*B49-0.42)*(D49*1.02)/(VLOOKUP(A49,油品理化参数!A39:X49,17,0)+273.3)</f>
        <v>#N/A</v>
      </c>
      <c r="F49" s="56"/>
      <c r="G49" s="57"/>
      <c r="H49" s="29" t="b">
        <f t="shared" si="11"/>
        <v>0</v>
      </c>
      <c r="I49" s="29" t="e">
        <f t="shared" si="12"/>
        <v>#N/A</v>
      </c>
      <c r="J49" s="29"/>
      <c r="K49" s="58" t="e">
        <f t="shared" si="13"/>
        <v>#N/A</v>
      </c>
      <c r="L49" s="58"/>
      <c r="M49" s="59"/>
      <c r="N49" s="59" t="e">
        <f t="shared" si="7"/>
        <v>#N/A</v>
      </c>
    </row>
    <row r="50" spans="1:14" ht="26.1" customHeight="1">
      <c r="A50" s="24"/>
      <c r="B50" s="28" t="e">
        <f>VLOOKUP(A49,油品理化参数!A40:X50,24,0)</f>
        <v>#N/A</v>
      </c>
      <c r="C50" s="12" t="e">
        <f>VLOOKUP(A50,油品理化参数!A40:X50,2,0)*1000</f>
        <v>#N/A</v>
      </c>
      <c r="D50" s="8" t="e">
        <f>VLOOKUP(A50,油品理化参数!A40:X50,4,0)</f>
        <v>#N/A</v>
      </c>
      <c r="E50" s="28" t="e">
        <f>0.102*(0.064*B50-0.42)*(D50*1.02)/(VLOOKUP(A50,油品理化参数!A40:X50,17,0)+273.3)</f>
        <v>#N/A</v>
      </c>
      <c r="F50" s="56"/>
      <c r="G50" s="57"/>
      <c r="H50" s="29" t="b">
        <f t="shared" si="11"/>
        <v>0</v>
      </c>
      <c r="I50" s="29" t="e">
        <f t="shared" si="12"/>
        <v>#N/A</v>
      </c>
      <c r="J50" s="29"/>
      <c r="K50" s="58" t="e">
        <f t="shared" si="13"/>
        <v>#N/A</v>
      </c>
      <c r="L50" s="58"/>
      <c r="M50" s="59"/>
      <c r="N50" s="59" t="e">
        <f t="shared" si="7"/>
        <v>#N/A</v>
      </c>
    </row>
    <row r="51" spans="1:14" ht="26.1" customHeight="1">
      <c r="A51" s="24"/>
      <c r="B51" s="28" t="e">
        <f>VLOOKUP(A50,油品理化参数!A41:X51,24,0)</f>
        <v>#N/A</v>
      </c>
      <c r="C51" s="12" t="e">
        <f>VLOOKUP(A51,油品理化参数!A41:X51,2,0)*1000</f>
        <v>#N/A</v>
      </c>
      <c r="D51" s="8" t="e">
        <f>VLOOKUP(A51,油品理化参数!A41:X51,4,0)</f>
        <v>#N/A</v>
      </c>
      <c r="E51" s="28" t="e">
        <f>0.102*(0.064*B51-0.42)*(D51*1.02)/(VLOOKUP(A51,油品理化参数!A41:X51,17,0)+273.3)</f>
        <v>#N/A</v>
      </c>
      <c r="F51" s="56"/>
      <c r="G51" s="57"/>
      <c r="H51" s="29" t="b">
        <f t="shared" si="11"/>
        <v>0</v>
      </c>
      <c r="I51" s="29" t="e">
        <f t="shared" si="12"/>
        <v>#N/A</v>
      </c>
      <c r="J51" s="29"/>
      <c r="K51" s="58" t="e">
        <f t="shared" si="13"/>
        <v>#N/A</v>
      </c>
      <c r="L51" s="58"/>
      <c r="M51" s="59"/>
      <c r="N51" s="59" t="e">
        <f t="shared" si="7"/>
        <v>#N/A</v>
      </c>
    </row>
    <row r="52" spans="1:14" ht="26.1" customHeight="1">
      <c r="A52" s="24"/>
      <c r="B52" s="28" t="e">
        <f>VLOOKUP(A51,油品理化参数!A42:X52,24,0)</f>
        <v>#N/A</v>
      </c>
      <c r="C52" s="12" t="e">
        <f>VLOOKUP(A52,油品理化参数!A42:X52,2,0)*1000</f>
        <v>#N/A</v>
      </c>
      <c r="D52" s="8" t="e">
        <f>VLOOKUP(A52,油品理化参数!A42:X52,4,0)</f>
        <v>#N/A</v>
      </c>
      <c r="E52" s="28" t="e">
        <f>0.102*(0.064*B52-0.42)*(D52*1.02)/(VLOOKUP(A52,油品理化参数!A42:X52,17,0)+273.3)</f>
        <v>#N/A</v>
      </c>
      <c r="F52" s="56"/>
      <c r="G52" s="57"/>
      <c r="H52" s="29" t="b">
        <f t="shared" si="11"/>
        <v>0</v>
      </c>
      <c r="I52" s="29" t="e">
        <f t="shared" si="12"/>
        <v>#N/A</v>
      </c>
      <c r="J52" s="29"/>
      <c r="K52" s="58" t="e">
        <f t="shared" si="13"/>
        <v>#N/A</v>
      </c>
      <c r="L52" s="58"/>
      <c r="M52" s="59"/>
      <c r="N52" s="59" t="e">
        <f t="shared" si="7"/>
        <v>#N/A</v>
      </c>
    </row>
  </sheetData>
  <protectedRanges>
    <protectedRange sqref="A1:N1048576" name="区域1"/>
  </protectedRanges>
  <mergeCells count="2">
    <mergeCell ref="A1:D1"/>
    <mergeCell ref="A21:D21"/>
  </mergeCells>
  <phoneticPr fontId="1" type="noConversion"/>
  <dataValidations count="2">
    <dataValidation type="list" allowBlank="1" showInputMessage="1" showErrorMessage="1" sqref="F3:F18 F23:F52">
      <formula1>船舱情况</formula1>
    </dataValidation>
    <dataValidation type="list" allowBlank="1" showInputMessage="1" showErrorMessage="1" sqref="G3:G18 G23:G52">
      <formula1>"挥发性物质,不挥发性物质"</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[1]有机液体理化数据!#REF!</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zoomScaleNormal="100" workbookViewId="0">
      <selection activeCell="I9" sqref="I9"/>
    </sheetView>
  </sheetViews>
  <sheetFormatPr defaultRowHeight="26.1" customHeight="1"/>
  <cols>
    <col min="2" max="2" width="0" hidden="1" customWidth="1"/>
    <col min="4" max="4" width="14.75" customWidth="1"/>
    <col min="5" max="5" width="15.375" customWidth="1"/>
    <col min="6" max="6" width="16.625" hidden="1" customWidth="1"/>
    <col min="8" max="8" width="14.125" customWidth="1"/>
    <col min="9" max="9" width="22.25" customWidth="1"/>
    <col min="10" max="10" width="12.875" customWidth="1"/>
    <col min="11" max="11" width="11.625" style="62" customWidth="1"/>
  </cols>
  <sheetData>
    <row r="1" spans="1:11" ht="26.1" customHeight="1">
      <c r="A1" s="25" t="s">
        <v>96</v>
      </c>
      <c r="B1" s="26" t="s">
        <v>90</v>
      </c>
      <c r="C1" s="27" t="s">
        <v>91</v>
      </c>
      <c r="D1" s="27" t="s">
        <v>97</v>
      </c>
      <c r="E1" s="27" t="s">
        <v>92</v>
      </c>
      <c r="F1" s="27" t="s">
        <v>268</v>
      </c>
      <c r="G1" s="27" t="s">
        <v>93</v>
      </c>
      <c r="H1" s="26" t="s">
        <v>269</v>
      </c>
      <c r="I1" s="26" t="s">
        <v>44</v>
      </c>
      <c r="J1" s="26" t="s">
        <v>94</v>
      </c>
      <c r="K1" s="27" t="s">
        <v>95</v>
      </c>
    </row>
    <row r="2" spans="1:11" ht="26.1" customHeight="1">
      <c r="A2" s="63" t="s">
        <v>35</v>
      </c>
      <c r="B2" s="64">
        <f>VLOOKUP(A2,油品理化参数!A3:X96,2,0)*1000</f>
        <v>770</v>
      </c>
      <c r="C2" s="57" t="s">
        <v>100</v>
      </c>
      <c r="D2" s="57" t="s">
        <v>98</v>
      </c>
      <c r="E2" s="57" t="s">
        <v>12</v>
      </c>
      <c r="F2" s="29">
        <f>IF(AND(C2="未清洗",D2="油轮/远洋驳船",E2="挥发性物质"),0.315,(IF(AND(C2="未清洗",D2="驳船",E2="挥发性物质"),0.465,(IF(AND(C2="装有压舱物",D2="油轮/远洋驳船",E2="挥发性物质"),0.205,(IF(AND(C2="清洗后",D2="油轮/远洋驳船",E2="挥发性物质"),0.108,(IF(AND(C2="无油品蒸气",D2="油轮/远洋驳船",E2="挥发性物质"),0.085,(IF(AND(C2="任何状态",D2="油轮/远洋驳船",E2="不挥发性物质"),0.085,(IF(AND(C2="无油品蒸气",D2="驳船",E2="任何货物"),0.245,(IF(AND(C2="典型总体状况",D2="油轮/远洋驳船",E2="任何货物"),0.215,(IF(AND(C2="典型总体状况",D2="驳船",E2="任何货物"),0.41,)))))))))))))))))</f>
        <v>8.5000000000000006E-2</v>
      </c>
      <c r="G2" s="29">
        <v>10000</v>
      </c>
      <c r="H2" s="63">
        <f>G2*1000/B2</f>
        <v>12987.012987012988</v>
      </c>
      <c r="I2" s="63"/>
      <c r="J2" s="63">
        <v>60</v>
      </c>
      <c r="K2" s="57">
        <f>IF((I2=""),F2*H2*(1-J2/100)/1000,F2*H2/1000-I2)</f>
        <v>0.44155844155844165</v>
      </c>
    </row>
    <row r="3" spans="1:11" ht="26.1" customHeight="1">
      <c r="A3" s="63"/>
      <c r="B3" s="64" t="e">
        <f>VLOOKUP(A3,油品理化参数!A4:X15,2,0)*1000</f>
        <v>#N/A</v>
      </c>
      <c r="C3" s="57"/>
      <c r="D3" s="57"/>
      <c r="E3" s="57"/>
      <c r="F3" s="29">
        <f>IF(AND(C3="未清洗",D3="油轮/远洋驳船",E3="挥发性物质"),0.315,(IF(AND(C3="未清洗",D3="驳船",E3="挥发性物质"),0.465,(IF(AND(C3="装有压舱物",D3="油轮/远洋驳船",E3="挥发性物质"),0.205,(IF(AND(C3="清洗后",D3="油轮/远洋驳船",E3="挥发性物质"),0.108,(IF(AND(C3="无油品蒸气",D3="油轮/远洋驳船",E3="挥发性物质"),0.085,(IF(AND(C3="任何状态",D3="油轮/远洋驳船",E3="不挥发性物质"),0.085,(IF(AND(C3="无油品蒸气",D3="驳船",E3="任何货物"),0.245,(IF(AND(C3="典型总体状况",D3="油轮/远洋驳船",E3="任何货物"),0.215,(IF(AND(C3="典型总体状况",D3="驳船",E3="任何货物"),0.41,)))))))))))))))))</f>
        <v>0</v>
      </c>
      <c r="G3" s="29"/>
      <c r="H3" s="63" t="e">
        <f>G3*1000/B3</f>
        <v>#N/A</v>
      </c>
      <c r="I3" s="63"/>
      <c r="J3" s="63"/>
      <c r="K3" s="57" t="e">
        <f>IF((I3=""),F3*H3*(1-J3/100)/1000+F3*H3/1000-I3)</f>
        <v>#N/A</v>
      </c>
    </row>
    <row r="4" spans="1:11" ht="26.1" customHeight="1">
      <c r="A4" s="65"/>
      <c r="B4" s="66" t="e">
        <f>VLOOKUP(A4,油品理化参数!A5:X16,2,0)*1000</f>
        <v>#N/A</v>
      </c>
      <c r="C4" s="68"/>
      <c r="D4" s="68"/>
      <c r="E4" s="68"/>
      <c r="F4" s="67">
        <f t="shared" ref="F4:F16" si="0">IF(AND(C4="未清洗",D4="油轮/远洋驳船",E4="挥发性物质"),0.315,(IF(AND(C4="未清洗",D4="驳船",E4="挥发性物质"),0.465,(IF(AND(C4="装有压舱物",D4="油轮/远洋驳船",E4="挥发性物质"),0.205,(IF(AND(C4="清洗后",D4="油轮/远洋驳船",E4="挥发性物质"),0.108,(IF(AND(C4="无油品蒸气",D4="油轮/远洋驳船",E4="挥发性物质"),0.085,(IF(AND(C4="任何状态",D4="油轮/远洋驳船",E4="不挥发性物质"),0.085,(IF(AND(C4="无油品蒸气",D4="驳船",E4="任何货物"),0.245,(IF(AND(C4="典型总体状况",D4="油轮/远洋驳船",E4="任何货物"),0.215,(IF(AND(C4="典型总体状况",D4="驳船",E4="任何货物"),0.41,)))))))))))))))))</f>
        <v>0</v>
      </c>
      <c r="G4" s="67"/>
      <c r="H4" s="65" t="e">
        <f t="shared" ref="H4:H16" si="1">G4*1000/B4</f>
        <v>#N/A</v>
      </c>
      <c r="I4" s="65"/>
      <c r="J4" s="65"/>
      <c r="K4" s="68" t="e">
        <f t="shared" ref="K4:K16" si="2">IF((I4=""),F4*H4*(1-J4/100)/1000+F4*H4/1000-I4)</f>
        <v>#N/A</v>
      </c>
    </row>
    <row r="5" spans="1:11" ht="26.1" customHeight="1">
      <c r="A5" s="65"/>
      <c r="B5" s="66" t="e">
        <f>VLOOKUP(A5,油品理化参数!A6:X17,2,0)*1000</f>
        <v>#N/A</v>
      </c>
      <c r="C5" s="68"/>
      <c r="D5" s="68"/>
      <c r="E5" s="68"/>
      <c r="F5" s="67">
        <f t="shared" si="0"/>
        <v>0</v>
      </c>
      <c r="G5" s="67"/>
      <c r="H5" s="65" t="e">
        <f t="shared" si="1"/>
        <v>#N/A</v>
      </c>
      <c r="I5" s="65"/>
      <c r="J5" s="65"/>
      <c r="K5" s="68" t="e">
        <f t="shared" si="2"/>
        <v>#N/A</v>
      </c>
    </row>
    <row r="6" spans="1:11" ht="26.1" customHeight="1">
      <c r="A6" s="65"/>
      <c r="B6" s="66" t="e">
        <f>VLOOKUP(A6,油品理化参数!A7:X18,2,0)*1000</f>
        <v>#N/A</v>
      </c>
      <c r="C6" s="68"/>
      <c r="D6" s="68"/>
      <c r="E6" s="68"/>
      <c r="F6" s="67">
        <f t="shared" si="0"/>
        <v>0</v>
      </c>
      <c r="G6" s="67"/>
      <c r="H6" s="65" t="e">
        <f t="shared" si="1"/>
        <v>#N/A</v>
      </c>
      <c r="I6" s="65"/>
      <c r="J6" s="65"/>
      <c r="K6" s="68" t="e">
        <f t="shared" si="2"/>
        <v>#N/A</v>
      </c>
    </row>
    <row r="7" spans="1:11" ht="26.1" customHeight="1">
      <c r="A7" s="65"/>
      <c r="B7" s="66" t="e">
        <f>VLOOKUP(A7,油品理化参数!A8:X19,2,0)*1000</f>
        <v>#N/A</v>
      </c>
      <c r="C7" s="68"/>
      <c r="D7" s="68"/>
      <c r="E7" s="68"/>
      <c r="F7" s="67">
        <f t="shared" si="0"/>
        <v>0</v>
      </c>
      <c r="G7" s="67"/>
      <c r="H7" s="65" t="e">
        <f t="shared" si="1"/>
        <v>#N/A</v>
      </c>
      <c r="I7" s="65"/>
      <c r="J7" s="65"/>
      <c r="K7" s="68" t="e">
        <f t="shared" si="2"/>
        <v>#N/A</v>
      </c>
    </row>
    <row r="8" spans="1:11" ht="26.1" customHeight="1">
      <c r="A8" s="65"/>
      <c r="B8" s="66" t="e">
        <f>VLOOKUP(A8,油品理化参数!A9:X20,2,0)*1000</f>
        <v>#N/A</v>
      </c>
      <c r="C8" s="68"/>
      <c r="D8" s="68"/>
      <c r="E8" s="68"/>
      <c r="F8" s="67">
        <f t="shared" si="0"/>
        <v>0</v>
      </c>
      <c r="G8" s="67"/>
      <c r="H8" s="65" t="e">
        <f t="shared" si="1"/>
        <v>#N/A</v>
      </c>
      <c r="I8" s="65"/>
      <c r="J8" s="65"/>
      <c r="K8" s="68" t="e">
        <f t="shared" si="2"/>
        <v>#N/A</v>
      </c>
    </row>
    <row r="9" spans="1:11" ht="26.1" customHeight="1">
      <c r="A9" s="65"/>
      <c r="B9" s="66" t="e">
        <f>VLOOKUP(A9,油品理化参数!A10:X21,2,0)*1000</f>
        <v>#N/A</v>
      </c>
      <c r="C9" s="68"/>
      <c r="D9" s="68"/>
      <c r="E9" s="68"/>
      <c r="F9" s="67">
        <f t="shared" si="0"/>
        <v>0</v>
      </c>
      <c r="G9" s="67"/>
      <c r="H9" s="65" t="e">
        <f t="shared" si="1"/>
        <v>#N/A</v>
      </c>
      <c r="I9" s="65"/>
      <c r="J9" s="65"/>
      <c r="K9" s="68" t="e">
        <f t="shared" si="2"/>
        <v>#N/A</v>
      </c>
    </row>
    <row r="10" spans="1:11" ht="26.1" customHeight="1">
      <c r="A10" s="65"/>
      <c r="B10" s="66" t="e">
        <f>VLOOKUP(A10,油品理化参数!A11:X22,2,0)*1000</f>
        <v>#N/A</v>
      </c>
      <c r="C10" s="68"/>
      <c r="D10" s="68"/>
      <c r="E10" s="68"/>
      <c r="F10" s="67">
        <f t="shared" si="0"/>
        <v>0</v>
      </c>
      <c r="G10" s="67"/>
      <c r="H10" s="65" t="e">
        <f t="shared" si="1"/>
        <v>#N/A</v>
      </c>
      <c r="I10" s="65"/>
      <c r="J10" s="65"/>
      <c r="K10" s="68" t="e">
        <f t="shared" si="2"/>
        <v>#N/A</v>
      </c>
    </row>
    <row r="11" spans="1:11" ht="26.1" customHeight="1">
      <c r="A11" s="65"/>
      <c r="B11" s="66" t="e">
        <f>VLOOKUP(A11,油品理化参数!A12:X23,2,0)*1000</f>
        <v>#N/A</v>
      </c>
      <c r="C11" s="68"/>
      <c r="D11" s="68"/>
      <c r="E11" s="68"/>
      <c r="F11" s="67">
        <f t="shared" si="0"/>
        <v>0</v>
      </c>
      <c r="G11" s="67"/>
      <c r="H11" s="65" t="e">
        <f t="shared" si="1"/>
        <v>#N/A</v>
      </c>
      <c r="I11" s="65"/>
      <c r="J11" s="65"/>
      <c r="K11" s="68" t="e">
        <f t="shared" si="2"/>
        <v>#N/A</v>
      </c>
    </row>
    <row r="12" spans="1:11" ht="26.1" customHeight="1">
      <c r="A12" s="65"/>
      <c r="B12" s="66" t="e">
        <f>VLOOKUP(A12,油品理化参数!A13:X24,2,0)*1000</f>
        <v>#N/A</v>
      </c>
      <c r="C12" s="68"/>
      <c r="D12" s="68"/>
      <c r="E12" s="68"/>
      <c r="F12" s="67">
        <f t="shared" si="0"/>
        <v>0</v>
      </c>
      <c r="G12" s="67"/>
      <c r="H12" s="65" t="e">
        <f t="shared" si="1"/>
        <v>#N/A</v>
      </c>
      <c r="I12" s="65"/>
      <c r="J12" s="65"/>
      <c r="K12" s="68" t="e">
        <f t="shared" si="2"/>
        <v>#N/A</v>
      </c>
    </row>
    <row r="13" spans="1:11" ht="26.1" customHeight="1">
      <c r="A13" s="65"/>
      <c r="B13" s="66" t="e">
        <f>VLOOKUP(A13,油品理化参数!A14:X25,2,0)*1000</f>
        <v>#N/A</v>
      </c>
      <c r="C13" s="68"/>
      <c r="D13" s="68"/>
      <c r="E13" s="68"/>
      <c r="F13" s="67">
        <f t="shared" si="0"/>
        <v>0</v>
      </c>
      <c r="G13" s="67"/>
      <c r="H13" s="65" t="e">
        <f t="shared" si="1"/>
        <v>#N/A</v>
      </c>
      <c r="I13" s="65"/>
      <c r="J13" s="65"/>
      <c r="K13" s="68" t="e">
        <f t="shared" si="2"/>
        <v>#N/A</v>
      </c>
    </row>
    <row r="14" spans="1:11" ht="26.1" customHeight="1">
      <c r="A14" s="65"/>
      <c r="B14" s="66" t="e">
        <f>VLOOKUP(A14,油品理化参数!A15:X26,2,0)*1000</f>
        <v>#N/A</v>
      </c>
      <c r="C14" s="68"/>
      <c r="D14" s="68"/>
      <c r="E14" s="68"/>
      <c r="F14" s="67">
        <f t="shared" si="0"/>
        <v>0</v>
      </c>
      <c r="G14" s="67"/>
      <c r="H14" s="65" t="e">
        <f t="shared" si="1"/>
        <v>#N/A</v>
      </c>
      <c r="I14" s="65"/>
      <c r="J14" s="65"/>
      <c r="K14" s="68" t="e">
        <f t="shared" si="2"/>
        <v>#N/A</v>
      </c>
    </row>
    <row r="15" spans="1:11" ht="26.1" customHeight="1">
      <c r="A15" s="65"/>
      <c r="B15" s="66" t="e">
        <f>VLOOKUP(A15,油品理化参数!A16:X27,2,0)*1000</f>
        <v>#N/A</v>
      </c>
      <c r="C15" s="68"/>
      <c r="D15" s="68"/>
      <c r="E15" s="68"/>
      <c r="F15" s="67">
        <f t="shared" si="0"/>
        <v>0</v>
      </c>
      <c r="G15" s="67"/>
      <c r="H15" s="65" t="e">
        <f t="shared" si="1"/>
        <v>#N/A</v>
      </c>
      <c r="I15" s="65"/>
      <c r="J15" s="65"/>
      <c r="K15" s="68" t="e">
        <f t="shared" si="2"/>
        <v>#N/A</v>
      </c>
    </row>
    <row r="16" spans="1:11" ht="26.1" customHeight="1">
      <c r="A16" s="65"/>
      <c r="B16" s="66" t="e">
        <f>VLOOKUP(A16,油品理化参数!A17:X28,2,0)*1000</f>
        <v>#N/A</v>
      </c>
      <c r="C16" s="68"/>
      <c r="D16" s="68"/>
      <c r="E16" s="68"/>
      <c r="F16" s="67">
        <f t="shared" si="0"/>
        <v>0</v>
      </c>
      <c r="G16" s="67"/>
      <c r="H16" s="65" t="e">
        <f t="shared" si="1"/>
        <v>#N/A</v>
      </c>
      <c r="I16" s="65"/>
      <c r="J16" s="65"/>
      <c r="K16" s="68" t="e">
        <f t="shared" si="2"/>
        <v>#N/A</v>
      </c>
    </row>
  </sheetData>
  <sheetProtection password="FADC" sheet="1" objects="1" scenarios="1"/>
  <protectedRanges>
    <protectedRange sqref="A1:K1048576" name="区域1"/>
  </protectedRanges>
  <phoneticPr fontId="1" type="noConversion"/>
  <dataValidations count="3">
    <dataValidation type="list" allowBlank="1" showInputMessage="1" showErrorMessage="1" sqref="E2:E3">
      <formula1>"挥发性物质,不挥发性物质,任何货物"</formula1>
    </dataValidation>
    <dataValidation type="list" allowBlank="1" showInputMessage="1" showErrorMessage="1" sqref="C2:C3">
      <formula1>装汽油时船舱情况</formula1>
    </dataValidation>
    <dataValidation type="list" allowBlank="1" showInputMessage="1" showErrorMessage="1" sqref="D2:D3">
      <formula1>"油轮/远洋驳船,驳船"</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E2" sqref="E2"/>
    </sheetView>
  </sheetViews>
  <sheetFormatPr defaultRowHeight="26.1" customHeight="1"/>
  <cols>
    <col min="1" max="1" width="15.75" customWidth="1"/>
    <col min="3" max="3" width="9" hidden="1" customWidth="1"/>
    <col min="4" max="4" width="14.125" customWidth="1"/>
    <col min="5" max="5" width="14" customWidth="1"/>
    <col min="6" max="6" width="17.375" hidden="1" customWidth="1"/>
    <col min="9" max="9" width="20.875" customWidth="1"/>
  </cols>
  <sheetData>
    <row r="1" spans="1:11" ht="26.1" customHeight="1">
      <c r="A1" s="25" t="s">
        <v>114</v>
      </c>
      <c r="B1" s="25" t="s">
        <v>96</v>
      </c>
      <c r="C1" s="26" t="s">
        <v>90</v>
      </c>
      <c r="D1" s="39" t="s">
        <v>1</v>
      </c>
      <c r="E1" s="39" t="s">
        <v>6</v>
      </c>
      <c r="F1" s="27" t="s">
        <v>268</v>
      </c>
      <c r="G1" s="27" t="s">
        <v>93</v>
      </c>
      <c r="H1" s="27" t="s">
        <v>269</v>
      </c>
      <c r="I1" s="27" t="s">
        <v>44</v>
      </c>
      <c r="J1" s="27" t="s">
        <v>94</v>
      </c>
      <c r="K1" s="27" t="s">
        <v>95</v>
      </c>
    </row>
    <row r="2" spans="1:11" ht="26.1" customHeight="1">
      <c r="A2" s="63" t="s">
        <v>127</v>
      </c>
      <c r="B2" s="63" t="s">
        <v>35</v>
      </c>
      <c r="C2" s="64">
        <f>VLOOKUP(B2,油品理化参数!A3:X500,2,0)*1000</f>
        <v>770</v>
      </c>
      <c r="D2" s="9" t="s">
        <v>4</v>
      </c>
      <c r="E2" s="9" t="s">
        <v>3</v>
      </c>
      <c r="F2" s="29">
        <f>IF(AND(A2="汽车或火车装载",B2="汽油",D2="底部或液下装载",E2="新罐车或清洗后的罐车"),0.812,(IF(AND(A2="汽车或火车装载",B2="汽油",D2="底部或液下装载",E2="正常工况（普通）的罐车"),1.624,(IF(AND(A2="汽车或火车装载",B2="汽油",D2="喷溅式装载",E2="新罐车或清洗后的罐车"),2.355,(IF(AND(A2="汽车或火车装载",B2="汽油",D2="喷溅式装载",E2="正常工况（普通）的罐车"),1.624,(IF(AND(A2="汽车或火车装载",B2="航煤",D2="底部或液下装载",E2="新罐车或清洗后的罐车"),0.518,(IF(AND(A2="汽车或火车装载",B2="航煤",D2="底部或液下装载",E2="正常工况（普通）的罐车"),1.036,(IF(AND(A2="汽车或火车装载",B2="航煤",D2="喷溅式装载",E2="新罐车或清洗后的罐车"),1.503,(IF(AND(A2="汽车或火车装载",B2="航煤",D2="喷溅式装载",E2="正常工况（普通）的罐车"),1.036,(IF(AND(A2="汽车或火车装载",B2="轻柴油",D2="底部或液下装载",E2="新罐车或清洗后的罐车"),0.076,(IF(AND(A2="汽车或火车装载",B2="轻柴油",D2="底部或液下装载",E2="正常工况（普通）的罐车"),0.152,(IF(AND(A2="汽车或火车装载",B2="轻柴油",D2="喷溅式装载",E2="新罐车或清洗后的罐车"),0.22,(IF(AND(A2="汽车或火车装载",B2="轻柴油",D2="喷溅式装载",E2="正常工况（普通）的罐车"),0.152,(IF(AND(A2="汽车或火车装载",B2="轻石脑油",D2="底部或液下装载",E2="新罐车或清洗后的罐车"),1.137,(IF(AND(A2="汽车或火车装载",B2="轻石脑油",D2="底部或液下装载",E2="正常工况（普通）的罐车"),2.275,(IF(AND(A2="汽车或火车装载",B2="轻石脑油",D2="喷溅式装载",E2="新罐车或清洗后的罐车"),3.298,(IF(AND(A2="汽车或火车装载",B2="轻石脑油",D2="喷溅式装载",E2="正常工况（普通）的罐车"),2.275,(IF(AND(A2="汽车或火车装载",B2="重石脑油",D2="底部或液下装载",E2="新罐车或清洗后的罐车"),0.426,(IF(AND(A2="汽车或火车装载",B2="重石脑油",D2="底部或液下装载",E2="正常工况（普通）的罐车"),0.851,(IF(AND(A2="汽车或火车装载",B2="重石脑油",D2="喷溅式装载",E2="新罐车或清洗后的罐车"),1.234,(IF(AND(A2="汽车或火车装载",B2="重石脑油",D2="喷溅式装载",E2="正常工况（普通）的罐车"),0.851,(IF(AND(A2="汽车或火车装载",B2="原油",D2="底部或液下装载",E2="新罐车或清洗后的罐车"),0.276,(IF(AND(A2="汽车或火车装载",B2="原油",D2="底部或液下装载",E2="正常工况（普通）的罐车"),0.552,(IF(AND(A2="汽车或火车装载",B2="原油",D2="喷溅式装载",E2="新罐车或清洗后的罐车"),0.8,(IF(AND(A2="汽车或火车装载",B2="原油",D2="喷溅式装载",E2="正常工况（普通）的罐车"),0.552,(IF(AND(A2="汽车或火车装载",B2="轻污油",D2="底部或液下装载",E2="新罐车或清洗后的罐车"),0.559,(IF(AND(A2="汽车或火车装载",B2="轻污油",D2="底部或液下装载",E2="正常工况（普通）的罐车"),1.118,(IF(AND(A2="汽车或火车装载",B2="轻污油",D2="喷溅式装载",E2="新罐车或清洗后的罐车"),1.621,(IF(AND(A2="汽车或火车装载",B2="轻污油",D2="喷溅式装载",E2="正常工况（普通）的罐车"),1.118,(IF(AND(A2="汽车或火车装载",B2="重污油",D2="底部或液下装载",E2="新罐车或清洗后的罐车"),0.362,(IF(AND(A2="汽车或火车装载",B2="重污油",D2="底部或液下装载",E2="正常工况（普通）的罐车"),0.724,(IF(AND(A2="汽车或火车装载",B2="重污油",D2="喷溅式装载",E2="新罐车或清洗后的罐车"),1.049,(IF(AND(A2="汽车或火车装载",B2="重污油",D2="喷溅式装载",E2="正常工况（普通）的罐车"),0.724,(IF(AND(A2="远洋驳船",B2="原油"),0.073,(IF(AND(A2="远洋驳船",B2="航空油"),0.06,(IF(AND(A2="远洋驳船",B2="航煤"),0.00063,(IF(AND(A2="远洋驳船",B2="轻柴油"),0.00055,(IF(AND(A2="远洋驳船",B2="渣油"),0.000004,(IF(AND(A2="驳船",B2="原油"),0.12,(IF(AND(A2="驳船",B2="航空油"),0.15,(IF(AND(A2="驳船",B2="航煤"),0.0016,(IF(AND(A2="驳船",B2="轻柴油"),0.0014,(IF(AND(A2="驳船",B2="渣油"),0.000011)))))))))))))))))))))))))))))))))))))))))))))))))))))))))))))))))))))))))))))))))))</f>
        <v>2.355</v>
      </c>
      <c r="G2" s="29">
        <v>10000</v>
      </c>
      <c r="H2" s="57">
        <f>G2*1000/C2</f>
        <v>12987.012987012988</v>
      </c>
      <c r="I2" s="57"/>
      <c r="J2" s="57">
        <v>40</v>
      </c>
      <c r="K2" s="57">
        <f>IF((I2=""),F2*H2*(1-J2/100)/1000,F2*H2/1000-I2)</f>
        <v>18.350649350649348</v>
      </c>
    </row>
    <row r="3" spans="1:11" ht="26.1" customHeight="1">
      <c r="A3" s="63"/>
      <c r="B3" s="63"/>
      <c r="C3" s="64" t="e">
        <f>VLOOKUP(B3,油品理化参数!A4:X501,2,0)*1000</f>
        <v>#N/A</v>
      </c>
      <c r="D3" s="9"/>
      <c r="E3" s="9"/>
      <c r="F3" s="29" t="b">
        <f>IF(AND(A3="汽车或火车装载",B3="汽油",D3="底部或液下装载",E3="新罐车或清洗后的罐车"),0.812,(IF(AND(A3="汽车或火车装载",B3="汽油",D3="底部或液下装载",E3="正常工况（普通）的罐车"),1.624,(IF(AND(A3="汽车或火车装载",B3="汽油",D3="喷溅式装载",E3="新罐车或清洗后的罐车"),2.355,(IF(AND(A3="汽车或火车装载",B3="汽油",D3="喷溅式装载",E3="正常工况（普通）的罐车"),1.624,(IF(AND(A3="汽车或火车装载",B3="航煤",D3="底部或液下装载",E3="新罐车或清洗后的罐车"),0.518,(IF(AND(A3="汽车或火车装载",B3="航煤",D3="底部或液下装载",E3="正常工况（普通）的罐车"),1.036,(IF(AND(A3="汽车或火车装载",B3="航煤",D3="喷溅式装载",E3="新罐车或清洗后的罐车"),1.503,(IF(AND(A3="汽车或火车装载",B3="航煤",D3="喷溅式装载",E3="正常工况（普通）的罐车"),1.036,(IF(AND(A3="汽车或火车装载",B3="轻柴油",D3="底部或液下装载",E3="新罐车或清洗后的罐车"),0.076,(IF(AND(A3="汽车或火车装载",B3="轻柴油",D3="底部或液下装载",E3="正常工况（普通）的罐车"),0.152,(IF(AND(A3="汽车或火车装载",B3="轻柴油",D3="喷溅式装载",E3="新罐车或清洗后的罐车"),0.22,(IF(AND(A3="汽车或火车装载",B3="轻柴油",D3="喷溅式装载",E3="正常工况（普通）的罐车"),0.152,(IF(AND(A3="汽车或火车装载",B3="轻石脑油",D3="底部或液下装载",E3="新罐车或清洗后的罐车"),1.137,(IF(AND(A3="汽车或火车装载",B3="轻石脑油",D3="底部或液下装载",E3="正常工况（普通）的罐车"),2.275,(IF(AND(A3="汽车或火车装载",B3="轻石脑油",D3="喷溅式装载",E3="新罐车或清洗后的罐车"),3.298,(IF(AND(A3="汽车或火车装载",B3="轻石脑油",D3="喷溅式装载",E3="正常工况（普通）的罐车"),2.275,(IF(AND(A3="汽车或火车装载",B3="重石脑油",D3="底部或液下装载",E3="新罐车或清洗后的罐车"),0.426,(IF(AND(A3="汽车或火车装载",B3="重石脑油",D3="底部或液下装载",E3="正常工况（普通）的罐车"),0.851,(IF(AND(A3="汽车或火车装载",B3="重石脑油",D3="喷溅式装载",E3="新罐车或清洗后的罐车"),1.234,(IF(AND(A3="汽车或火车装载",B3="重石脑油",D3="喷溅式装载",E3="正常工况（普通）的罐车"),0.851,(IF(AND(A3="汽车或火车装载",B3="原油",D3="底部或液下装载",E3="新罐车或清洗后的罐车"),0.276,(IF(AND(A3="汽车或火车装载",B3="原油",D3="底部或液下装载",E3="正常工况（普通）的罐车"),0.552,(IF(AND(A3="汽车或火车装载",B3="原油",D3="喷溅式装载",E3="新罐车或清洗后的罐车"),0.8,(IF(AND(A3="汽车或火车装载",B3="原油",D3="喷溅式装载",E3="正常工况（普通）的罐车"),0.552,(IF(AND(A3="汽车或火车装载",B3="轻污油",D3="底部或液下装载",E3="新罐车或清洗后的罐车"),0.559,(IF(AND(A3="汽车或火车装载",B3="轻污油",D3="底部或液下装载",E3="正常工况（普通）的罐车"),1.118,(IF(AND(A3="汽车或火车装载",B3="轻污油",D3="喷溅式装载",E3="新罐车或清洗后的罐车"),1.621,(IF(AND(A3="汽车或火车装载",B3="轻污油",D3="喷溅式装载",E3="正常工况（普通）的罐车"),1.118,(IF(AND(A3="汽车或火车装载",B3="重污油",D3="底部或液下装载",E3="新罐车或清洗后的罐车"),0.362,(IF(AND(A3="汽车或火车装载",B3="重污油",D3="底部或液下装载",E3="正常工况（普通）的罐车"),0.724,(IF(AND(A3="汽车或火车装载",B3="重污油",D3="喷溅式装载",E3="新罐车或清洗后的罐车"),1.049,(IF(AND(A3="汽车或火车装载",B3="重污油",D3="喷溅式装载",E3="正常工况（普通）的罐车"),0.724,(IF(AND(A3="远洋驳船",B3="原油"),0.073,(IF(AND(A3="远洋驳船",B3="航空油"),0.06,(IF(AND(A3="远洋驳船",B3="航煤"),0.00063,(IF(AND(A3="远洋驳船",B3="轻柴油"),0.00055,(IF(AND(A3="远洋驳船",B3="渣油"),0.000004,(IF(AND(A3="驳船",B3="原油"),0.12,(IF(AND(A3="驳船",B3="航空油"),0.15,(IF(AND(A3="驳船",B3="航煤"),0.0016,(IF(AND(A3="驳船",B3="轻柴油"),0.0014,(IF(AND(A3="驳船",B3="渣油"),0.000011)))))))))))))))))))))))))))))))))))))))))))))))))))))))))))))))))))))))))))))))))))</f>
        <v>0</v>
      </c>
      <c r="G3" s="29"/>
      <c r="H3" s="57" t="e">
        <f>G3*1000/C3</f>
        <v>#N/A</v>
      </c>
      <c r="I3" s="57"/>
      <c r="J3" s="57"/>
      <c r="K3" s="57" t="e">
        <f>IF((I3=""),F3*H3*(1-J3/100)/1000+F3*H3/1000-I3)</f>
        <v>#N/A</v>
      </c>
    </row>
    <row r="4" spans="1:11" ht="26.1" customHeight="1">
      <c r="A4" s="65"/>
      <c r="B4" s="65"/>
      <c r="C4" s="64" t="e">
        <f>VLOOKUP(B4,油品理化参数!A5:X502,2,0)*1000</f>
        <v>#N/A</v>
      </c>
      <c r="D4" s="9"/>
      <c r="E4" s="9"/>
      <c r="F4" s="67" t="b">
        <f t="shared" ref="F4:F20" si="0">IF(AND(A4="汽车或火车装载",B4="汽油",D4="底部或液下装载",E4="新罐车或清洗后的罐车"),0.812,(IF(AND(A4="汽车或火车装载",B4="汽油",D4="底部或液下装载",E4="正常工况（普通）的罐车"),1.624,(IF(AND(A4="汽车或火车装载",B4="汽油",D4="喷溅式装载",E4="新罐车或清洗后的罐车"),2.355,(IF(AND(A4="汽车或火车装载",B4="汽油",D4="喷溅式装载",E4="正常工况（普通）的罐车"),1.624,(IF(AND(A4="汽车或火车装载",B4="航煤",D4="底部或液下装载",E4="新罐车或清洗后的罐车"),0.518,(IF(AND(A4="汽车或火车装载",B4="航煤",D4="底部或液下装载",E4="正常工况（普通）的罐车"),1.036,(IF(AND(A4="汽车或火车装载",B4="航煤",D4="喷溅式装载",E4="新罐车或清洗后的罐车"),1.503,(IF(AND(A4="汽车或火车装载",B4="航煤",D4="喷溅式装载",E4="正常工况（普通）的罐车"),1.036,(IF(AND(A4="汽车或火车装载",B4="轻柴油",D4="底部或液下装载",E4="新罐车或清洗后的罐车"),0.076,(IF(AND(A4="汽车或火车装载",B4="轻柴油",D4="底部或液下装载",E4="正常工况（普通）的罐车"),0.152,(IF(AND(A4="汽车或火车装载",B4="轻柴油",D4="喷溅式装载",E4="新罐车或清洗后的罐车"),0.22,(IF(AND(A4="汽车或火车装载",B4="轻柴油",D4="喷溅式装载",E4="正常工况（普通）的罐车"),0.152,(IF(AND(A4="汽车或火车装载",B4="轻石脑油",D4="底部或液下装载",E4="新罐车或清洗后的罐车"),1.137,(IF(AND(A4="汽车或火车装载",B4="轻石脑油",D4="底部或液下装载",E4="正常工况（普通）的罐车"),2.275,(IF(AND(A4="汽车或火车装载",B4="轻石脑油",D4="喷溅式装载",E4="新罐车或清洗后的罐车"),3.298,(IF(AND(A4="汽车或火车装载",B4="轻石脑油",D4="喷溅式装载",E4="正常工况（普通）的罐车"),2.275,(IF(AND(A4="汽车或火车装载",B4="重石脑油",D4="底部或液下装载",E4="新罐车或清洗后的罐车"),0.426,(IF(AND(A4="汽车或火车装载",B4="重石脑油",D4="底部或液下装载",E4="正常工况（普通）的罐车"),0.851,(IF(AND(A4="汽车或火车装载",B4="重石脑油",D4="喷溅式装载",E4="新罐车或清洗后的罐车"),1.234,(IF(AND(A4="汽车或火车装载",B4="重石脑油",D4="喷溅式装载",E4="正常工况（普通）的罐车"),0.851,(IF(AND(A4="汽车或火车装载",B4="原油",D4="底部或液下装载",E4="新罐车或清洗后的罐车"),0.276,(IF(AND(A4="汽车或火车装载",B4="原油",D4="底部或液下装载",E4="正常工况（普通）的罐车"),0.552,(IF(AND(A4="汽车或火车装载",B4="原油",D4="喷溅式装载",E4="新罐车或清洗后的罐车"),0.8,(IF(AND(A4="汽车或火车装载",B4="原油",D4="喷溅式装载",E4="正常工况（普通）的罐车"),0.552,(IF(AND(A4="汽车或火车装载",B4="轻污油",D4="底部或液下装载",E4="新罐车或清洗后的罐车"),0.559,(IF(AND(A4="汽车或火车装载",B4="轻污油",D4="底部或液下装载",E4="正常工况（普通）的罐车"),1.118,(IF(AND(A4="汽车或火车装载",B4="轻污油",D4="喷溅式装载",E4="新罐车或清洗后的罐车"),1.621,(IF(AND(A4="汽车或火车装载",B4="轻污油",D4="喷溅式装载",E4="正常工况（普通）的罐车"),1.118,(IF(AND(A4="汽车或火车装载",B4="重污油",D4="底部或液下装载",E4="新罐车或清洗后的罐车"),0.362,(IF(AND(A4="汽车或火车装载",B4="重污油",D4="底部或液下装载",E4="正常工况（普通）的罐车"),0.724,(IF(AND(A4="汽车或火车装载",B4="重污油",D4="喷溅式装载",E4="新罐车或清洗后的罐车"),1.049,(IF(AND(A4="汽车或火车装载",B4="重污油",D4="喷溅式装载",E4="正常工况（普通）的罐车"),0.724,(IF(AND(A4="远洋驳船",B4="原油"),0.073,(IF(AND(A4="远洋驳船",B4="航空油"),0.06,(IF(AND(A4="远洋驳船",B4="航煤"),0.00063,(IF(AND(A4="远洋驳船",B4="轻柴油"),0.00055,(IF(AND(A4="远洋驳船",B4="渣油"),0.000004,(IF(AND(A4="驳船",B4="原油"),0.12,(IF(AND(A4="驳船",B4="航空油"),0.15,(IF(AND(A4="驳船",B4="航煤"),0.0016,(IF(AND(A4="驳船",B4="轻柴油"),0.0014,(IF(AND(A4="驳船",B4="渣油"),0.000011)))))))))))))))))))))))))))))))))))))))))))))))))))))))))))))))))))))))))))))))))))</f>
        <v>0</v>
      </c>
      <c r="G4" s="67"/>
      <c r="H4" s="68" t="e">
        <f t="shared" ref="H4:H20" si="1">G4*1000/C4</f>
        <v>#N/A</v>
      </c>
      <c r="I4" s="68"/>
      <c r="J4" s="68"/>
      <c r="K4" s="68" t="e">
        <f t="shared" ref="K4:K20" si="2">IF((I4=""),F4*H4*(1-J4/100)/1000+F4*H4/1000-I4)</f>
        <v>#N/A</v>
      </c>
    </row>
    <row r="5" spans="1:11" ht="26.1" customHeight="1">
      <c r="A5" s="65"/>
      <c r="B5" s="65"/>
      <c r="C5" s="64" t="e">
        <f>VLOOKUP(B5,油品理化参数!A6:X503,2,0)*1000</f>
        <v>#N/A</v>
      </c>
      <c r="D5" s="9"/>
      <c r="E5" s="9"/>
      <c r="F5" s="67" t="b">
        <f t="shared" si="0"/>
        <v>0</v>
      </c>
      <c r="G5" s="67"/>
      <c r="H5" s="68" t="e">
        <f t="shared" si="1"/>
        <v>#N/A</v>
      </c>
      <c r="I5" s="68"/>
      <c r="J5" s="68"/>
      <c r="K5" s="68" t="e">
        <f t="shared" si="2"/>
        <v>#N/A</v>
      </c>
    </row>
    <row r="6" spans="1:11" ht="26.1" customHeight="1">
      <c r="A6" s="65"/>
      <c r="B6" s="65"/>
      <c r="C6" s="64" t="e">
        <f>VLOOKUP(B6,油品理化参数!A7:X504,2,0)*1000</f>
        <v>#N/A</v>
      </c>
      <c r="D6" s="9"/>
      <c r="E6" s="9"/>
      <c r="F6" s="67" t="b">
        <f t="shared" si="0"/>
        <v>0</v>
      </c>
      <c r="G6" s="67"/>
      <c r="H6" s="68" t="e">
        <f t="shared" si="1"/>
        <v>#N/A</v>
      </c>
      <c r="I6" s="68"/>
      <c r="J6" s="68"/>
      <c r="K6" s="68" t="e">
        <f t="shared" si="2"/>
        <v>#N/A</v>
      </c>
    </row>
    <row r="7" spans="1:11" ht="26.1" customHeight="1">
      <c r="A7" s="65"/>
      <c r="B7" s="65"/>
      <c r="C7" s="64" t="e">
        <f>VLOOKUP(B7,油品理化参数!A8:X505,2,0)*1000</f>
        <v>#N/A</v>
      </c>
      <c r="D7" s="9"/>
      <c r="E7" s="9"/>
      <c r="F7" s="67" t="b">
        <f t="shared" si="0"/>
        <v>0</v>
      </c>
      <c r="G7" s="67"/>
      <c r="H7" s="68" t="e">
        <f t="shared" si="1"/>
        <v>#N/A</v>
      </c>
      <c r="I7" s="68"/>
      <c r="J7" s="68"/>
      <c r="K7" s="68" t="e">
        <f t="shared" si="2"/>
        <v>#N/A</v>
      </c>
    </row>
    <row r="8" spans="1:11" ht="26.1" customHeight="1">
      <c r="A8" s="65"/>
      <c r="B8" s="65"/>
      <c r="C8" s="64" t="e">
        <f>VLOOKUP(B8,油品理化参数!A9:X506,2,0)*1000</f>
        <v>#N/A</v>
      </c>
      <c r="D8" s="9"/>
      <c r="E8" s="9"/>
      <c r="F8" s="67" t="b">
        <f t="shared" si="0"/>
        <v>0</v>
      </c>
      <c r="G8" s="67"/>
      <c r="H8" s="68" t="e">
        <f t="shared" si="1"/>
        <v>#N/A</v>
      </c>
      <c r="I8" s="68"/>
      <c r="J8" s="68"/>
      <c r="K8" s="68" t="e">
        <f t="shared" si="2"/>
        <v>#N/A</v>
      </c>
    </row>
    <row r="9" spans="1:11" ht="26.1" customHeight="1">
      <c r="A9" s="65"/>
      <c r="B9" s="65"/>
      <c r="C9" s="64" t="e">
        <f>VLOOKUP(B9,油品理化参数!A10:X507,2,0)*1000</f>
        <v>#N/A</v>
      </c>
      <c r="D9" s="9"/>
      <c r="E9" s="9"/>
      <c r="F9" s="67" t="b">
        <f t="shared" si="0"/>
        <v>0</v>
      </c>
      <c r="G9" s="67"/>
      <c r="H9" s="68" t="e">
        <f t="shared" si="1"/>
        <v>#N/A</v>
      </c>
      <c r="I9" s="68"/>
      <c r="J9" s="68"/>
      <c r="K9" s="68" t="e">
        <f t="shared" si="2"/>
        <v>#N/A</v>
      </c>
    </row>
    <row r="10" spans="1:11" ht="26.1" customHeight="1">
      <c r="A10" s="65"/>
      <c r="B10" s="65"/>
      <c r="C10" s="64" t="e">
        <f>VLOOKUP(B10,油品理化参数!A11:X508,2,0)*1000</f>
        <v>#N/A</v>
      </c>
      <c r="D10" s="9"/>
      <c r="E10" s="9"/>
      <c r="F10" s="67" t="b">
        <f t="shared" si="0"/>
        <v>0</v>
      </c>
      <c r="G10" s="67"/>
      <c r="H10" s="68" t="e">
        <f t="shared" si="1"/>
        <v>#N/A</v>
      </c>
      <c r="I10" s="68"/>
      <c r="J10" s="68"/>
      <c r="K10" s="68" t="e">
        <f t="shared" si="2"/>
        <v>#N/A</v>
      </c>
    </row>
    <row r="11" spans="1:11" ht="26.1" customHeight="1">
      <c r="A11" s="65"/>
      <c r="B11" s="65"/>
      <c r="C11" s="64" t="e">
        <f>VLOOKUP(B11,油品理化参数!A12:X509,2,0)*1000</f>
        <v>#N/A</v>
      </c>
      <c r="D11" s="9"/>
      <c r="E11" s="9"/>
      <c r="F11" s="67" t="b">
        <f t="shared" si="0"/>
        <v>0</v>
      </c>
      <c r="G11" s="67"/>
      <c r="H11" s="68" t="e">
        <f t="shared" si="1"/>
        <v>#N/A</v>
      </c>
      <c r="I11" s="68"/>
      <c r="J11" s="68"/>
      <c r="K11" s="68" t="e">
        <f t="shared" si="2"/>
        <v>#N/A</v>
      </c>
    </row>
    <row r="12" spans="1:11" ht="26.1" customHeight="1">
      <c r="A12" s="65"/>
      <c r="B12" s="65"/>
      <c r="C12" s="64" t="e">
        <f>VLOOKUP(B12,油品理化参数!A13:X510,2,0)*1000</f>
        <v>#N/A</v>
      </c>
      <c r="D12" s="9"/>
      <c r="E12" s="9"/>
      <c r="F12" s="67" t="b">
        <f t="shared" si="0"/>
        <v>0</v>
      </c>
      <c r="G12" s="67"/>
      <c r="H12" s="68" t="e">
        <f t="shared" si="1"/>
        <v>#N/A</v>
      </c>
      <c r="I12" s="68"/>
      <c r="J12" s="68"/>
      <c r="K12" s="68" t="e">
        <f t="shared" si="2"/>
        <v>#N/A</v>
      </c>
    </row>
    <row r="13" spans="1:11" ht="26.1" customHeight="1">
      <c r="A13" s="65"/>
      <c r="B13" s="65"/>
      <c r="C13" s="64" t="e">
        <f>VLOOKUP(B13,油品理化参数!A14:X511,2,0)*1000</f>
        <v>#N/A</v>
      </c>
      <c r="D13" s="9"/>
      <c r="E13" s="9"/>
      <c r="F13" s="67" t="b">
        <f t="shared" si="0"/>
        <v>0</v>
      </c>
      <c r="G13" s="67"/>
      <c r="H13" s="68" t="e">
        <f t="shared" si="1"/>
        <v>#N/A</v>
      </c>
      <c r="I13" s="68"/>
      <c r="J13" s="68"/>
      <c r="K13" s="68" t="e">
        <f t="shared" si="2"/>
        <v>#N/A</v>
      </c>
    </row>
    <row r="14" spans="1:11" ht="26.1" customHeight="1">
      <c r="A14" s="65"/>
      <c r="B14" s="65"/>
      <c r="C14" s="64" t="e">
        <f>VLOOKUP(B14,油品理化参数!A15:X512,2,0)*1000</f>
        <v>#N/A</v>
      </c>
      <c r="D14" s="9"/>
      <c r="E14" s="9"/>
      <c r="F14" s="67" t="b">
        <f t="shared" si="0"/>
        <v>0</v>
      </c>
      <c r="G14" s="67"/>
      <c r="H14" s="68" t="e">
        <f t="shared" si="1"/>
        <v>#N/A</v>
      </c>
      <c r="I14" s="68"/>
      <c r="J14" s="68"/>
      <c r="K14" s="68" t="e">
        <f t="shared" si="2"/>
        <v>#N/A</v>
      </c>
    </row>
    <row r="15" spans="1:11" ht="26.1" customHeight="1">
      <c r="A15" s="65"/>
      <c r="B15" s="65"/>
      <c r="C15" s="64" t="e">
        <f>VLOOKUP(B15,油品理化参数!A16:X513,2,0)*1000</f>
        <v>#N/A</v>
      </c>
      <c r="D15" s="9"/>
      <c r="E15" s="9"/>
      <c r="F15" s="67" t="b">
        <f t="shared" si="0"/>
        <v>0</v>
      </c>
      <c r="G15" s="67"/>
      <c r="H15" s="68" t="e">
        <f t="shared" si="1"/>
        <v>#N/A</v>
      </c>
      <c r="I15" s="68"/>
      <c r="J15" s="68"/>
      <c r="K15" s="68" t="e">
        <f t="shared" si="2"/>
        <v>#N/A</v>
      </c>
    </row>
    <row r="16" spans="1:11" ht="26.1" customHeight="1">
      <c r="A16" s="65"/>
      <c r="B16" s="65"/>
      <c r="C16" s="64" t="e">
        <f>VLOOKUP(B16,油品理化参数!A17:X514,2,0)*1000</f>
        <v>#N/A</v>
      </c>
      <c r="D16" s="9"/>
      <c r="E16" s="9"/>
      <c r="F16" s="67" t="b">
        <f t="shared" si="0"/>
        <v>0</v>
      </c>
      <c r="G16" s="67"/>
      <c r="H16" s="68" t="e">
        <f t="shared" si="1"/>
        <v>#N/A</v>
      </c>
      <c r="I16" s="68"/>
      <c r="J16" s="68"/>
      <c r="K16" s="68" t="e">
        <f t="shared" si="2"/>
        <v>#N/A</v>
      </c>
    </row>
    <row r="17" spans="1:11" ht="26.1" customHeight="1">
      <c r="A17" s="65"/>
      <c r="B17" s="65"/>
      <c r="C17" s="64" t="e">
        <f>VLOOKUP(B17,油品理化参数!A18:X515,2,0)*1000</f>
        <v>#N/A</v>
      </c>
      <c r="D17" s="9"/>
      <c r="E17" s="9"/>
      <c r="F17" s="67" t="b">
        <f t="shared" si="0"/>
        <v>0</v>
      </c>
      <c r="G17" s="67"/>
      <c r="H17" s="68" t="e">
        <f t="shared" si="1"/>
        <v>#N/A</v>
      </c>
      <c r="I17" s="68"/>
      <c r="J17" s="68"/>
      <c r="K17" s="68" t="e">
        <f t="shared" si="2"/>
        <v>#N/A</v>
      </c>
    </row>
    <row r="18" spans="1:11" ht="26.1" customHeight="1">
      <c r="A18" s="65"/>
      <c r="B18" s="65"/>
      <c r="C18" s="64" t="e">
        <f>VLOOKUP(B18,油品理化参数!A19:X516,2,0)*1000</f>
        <v>#N/A</v>
      </c>
      <c r="D18" s="9"/>
      <c r="E18" s="9"/>
      <c r="F18" s="67" t="b">
        <f t="shared" si="0"/>
        <v>0</v>
      </c>
      <c r="G18" s="67"/>
      <c r="H18" s="68" t="e">
        <f t="shared" si="1"/>
        <v>#N/A</v>
      </c>
      <c r="I18" s="68"/>
      <c r="J18" s="68"/>
      <c r="K18" s="68" t="e">
        <f t="shared" si="2"/>
        <v>#N/A</v>
      </c>
    </row>
    <row r="19" spans="1:11" ht="26.1" customHeight="1">
      <c r="A19" s="65"/>
      <c r="B19" s="65"/>
      <c r="C19" s="64" t="e">
        <f>VLOOKUP(B19,油品理化参数!A20:X517,2,0)*1000</f>
        <v>#N/A</v>
      </c>
      <c r="D19" s="9"/>
      <c r="E19" s="9"/>
      <c r="F19" s="67" t="b">
        <f t="shared" si="0"/>
        <v>0</v>
      </c>
      <c r="G19" s="67"/>
      <c r="H19" s="68" t="e">
        <f t="shared" si="1"/>
        <v>#N/A</v>
      </c>
      <c r="I19" s="68"/>
      <c r="J19" s="68"/>
      <c r="K19" s="68" t="e">
        <f t="shared" si="2"/>
        <v>#N/A</v>
      </c>
    </row>
    <row r="20" spans="1:11" ht="26.1" customHeight="1">
      <c r="A20" s="65"/>
      <c r="B20" s="65"/>
      <c r="C20" s="64" t="e">
        <f>VLOOKUP(B20,油品理化参数!A21:X518,2,0)*1000</f>
        <v>#N/A</v>
      </c>
      <c r="D20" s="9"/>
      <c r="E20" s="9"/>
      <c r="F20" s="67" t="b">
        <f t="shared" si="0"/>
        <v>0</v>
      </c>
      <c r="G20" s="67"/>
      <c r="H20" s="68" t="e">
        <f t="shared" si="1"/>
        <v>#N/A</v>
      </c>
      <c r="I20" s="68"/>
      <c r="J20" s="68"/>
      <c r="K20" s="68" t="e">
        <f t="shared" si="2"/>
        <v>#N/A</v>
      </c>
    </row>
  </sheetData>
  <sheetProtection password="FADC" sheet="1" objects="1" scenarios="1"/>
  <protectedRanges>
    <protectedRange sqref="A1:K1048576" name="区域1"/>
  </protectedRanges>
  <phoneticPr fontId="1" type="noConversion"/>
  <dataValidations count="3">
    <dataValidation type="list" allowBlank="1" showInputMessage="1" showErrorMessage="1" sqref="E2:E20">
      <formula1>"新罐车或清洗后的罐车,正常工况（普通）的罐车,无,"</formula1>
    </dataValidation>
    <dataValidation type="list" allowBlank="1" showInputMessage="1" showErrorMessage="1" sqref="D2:D20">
      <formula1>"底部或液下装载,喷溅式装载,无,"</formula1>
    </dataValidation>
    <dataValidation type="list" allowBlank="1" showInputMessage="1" showErrorMessage="1" sqref="A2:A3">
      <formula1>"汽车或火车装载,远洋驳船,驳船"</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opLeftCell="A7" workbookViewId="0">
      <selection activeCell="F8" sqref="F8"/>
    </sheetView>
  </sheetViews>
  <sheetFormatPr defaultRowHeight="13.5"/>
  <cols>
    <col min="1" max="1" width="14.625" customWidth="1"/>
    <col min="2" max="2" width="28.875" customWidth="1"/>
    <col min="3" max="3" width="19.5" customWidth="1"/>
    <col min="4" max="4" width="11.875" customWidth="1"/>
    <col min="6" max="6" width="11.375" customWidth="1"/>
  </cols>
  <sheetData>
    <row r="1" spans="1:3" ht="27" customHeight="1">
      <c r="A1" s="94" t="s">
        <v>104</v>
      </c>
      <c r="B1" s="94"/>
      <c r="C1" s="94"/>
    </row>
    <row r="2" spans="1:3" ht="27" customHeight="1"/>
    <row r="3" spans="1:3" ht="27" customHeight="1">
      <c r="A3" s="98" t="s">
        <v>0</v>
      </c>
      <c r="B3" s="98"/>
      <c r="C3" s="32" t="s">
        <v>68</v>
      </c>
    </row>
    <row r="4" spans="1:3" ht="27" customHeight="1">
      <c r="A4" s="99" t="s">
        <v>69</v>
      </c>
      <c r="B4" s="30" t="s">
        <v>3</v>
      </c>
      <c r="C4" s="31">
        <v>0.5</v>
      </c>
    </row>
    <row r="5" spans="1:3" ht="27" customHeight="1">
      <c r="A5" s="99"/>
      <c r="B5" s="82" t="s">
        <v>70</v>
      </c>
      <c r="C5" s="31">
        <v>0.6</v>
      </c>
    </row>
    <row r="6" spans="1:3" ht="27" customHeight="1">
      <c r="A6" s="99"/>
      <c r="B6" s="82" t="s">
        <v>275</v>
      </c>
      <c r="C6" s="31">
        <v>1</v>
      </c>
    </row>
    <row r="7" spans="1:3" ht="27" customHeight="1">
      <c r="A7" s="99" t="s">
        <v>4</v>
      </c>
      <c r="B7" s="30" t="s">
        <v>3</v>
      </c>
      <c r="C7" s="31">
        <v>1.45</v>
      </c>
    </row>
    <row r="8" spans="1:3" ht="27" customHeight="1">
      <c r="A8" s="99"/>
      <c r="B8" s="82" t="s">
        <v>72</v>
      </c>
      <c r="C8" s="31">
        <v>1.45</v>
      </c>
    </row>
    <row r="9" spans="1:3" ht="27" customHeight="1">
      <c r="A9" s="99"/>
      <c r="B9" s="30" t="s">
        <v>275</v>
      </c>
      <c r="C9" s="31">
        <v>1</v>
      </c>
    </row>
    <row r="10" spans="1:3" ht="27" customHeight="1">
      <c r="A10" s="99" t="s">
        <v>105</v>
      </c>
      <c r="B10" s="30" t="s">
        <v>106</v>
      </c>
      <c r="C10" s="31">
        <v>0.2</v>
      </c>
    </row>
    <row r="11" spans="1:3" ht="27" customHeight="1">
      <c r="A11" s="99"/>
      <c r="B11" s="30" t="s">
        <v>107</v>
      </c>
      <c r="C11" s="31">
        <v>0.5</v>
      </c>
    </row>
    <row r="12" spans="1:3" ht="27" customHeight="1">
      <c r="A12" s="94" t="s">
        <v>15</v>
      </c>
      <c r="B12" s="94"/>
      <c r="C12" s="94"/>
    </row>
    <row r="13" spans="1:3" ht="39" customHeight="1">
      <c r="A13" s="3" t="s">
        <v>8</v>
      </c>
      <c r="B13" s="3" t="s">
        <v>9</v>
      </c>
      <c r="C13" s="4" t="s">
        <v>18</v>
      </c>
    </row>
    <row r="14" spans="1:3" ht="27" customHeight="1">
      <c r="A14" s="3" t="s">
        <v>10</v>
      </c>
      <c r="B14" s="3" t="s">
        <v>17</v>
      </c>
      <c r="C14" s="2">
        <v>0.10299999999999999</v>
      </c>
    </row>
    <row r="15" spans="1:3" ht="38.25" customHeight="1">
      <c r="A15" s="3" t="s">
        <v>11</v>
      </c>
      <c r="B15" s="3" t="s">
        <v>12</v>
      </c>
      <c r="C15" s="2">
        <v>5.5E-2</v>
      </c>
    </row>
    <row r="16" spans="1:3" ht="35.25" customHeight="1">
      <c r="A16" s="3" t="s">
        <v>16</v>
      </c>
      <c r="B16" s="3" t="s">
        <v>12</v>
      </c>
      <c r="C16" s="2">
        <v>0.04</v>
      </c>
    </row>
    <row r="17" spans="1:5" ht="27" customHeight="1">
      <c r="A17" s="3" t="s">
        <v>13</v>
      </c>
      <c r="B17" s="3" t="s">
        <v>14</v>
      </c>
      <c r="C17" s="2">
        <v>0.04</v>
      </c>
    </row>
    <row r="18" spans="1:5" ht="27" customHeight="1"/>
    <row r="19" spans="1:5" ht="27" customHeight="1"/>
    <row r="20" spans="1:5" ht="27" customHeight="1">
      <c r="A20" s="97" t="s">
        <v>28</v>
      </c>
      <c r="B20" s="97"/>
      <c r="C20" s="97"/>
      <c r="D20" s="97"/>
    </row>
    <row r="21" spans="1:5" ht="27" customHeight="1">
      <c r="A21" s="96" t="s">
        <v>19</v>
      </c>
      <c r="B21" s="96" t="s">
        <v>20</v>
      </c>
      <c r="C21" s="3" t="s">
        <v>102</v>
      </c>
      <c r="D21" s="3" t="s">
        <v>103</v>
      </c>
    </row>
    <row r="22" spans="1:5" ht="27" customHeight="1">
      <c r="A22" s="96"/>
      <c r="B22" s="96"/>
      <c r="C22" s="3" t="s">
        <v>21</v>
      </c>
      <c r="D22" s="3" t="s">
        <v>21</v>
      </c>
    </row>
    <row r="23" spans="1:5" ht="27" customHeight="1">
      <c r="A23" s="3" t="s">
        <v>10</v>
      </c>
      <c r="B23" s="3" t="s">
        <v>22</v>
      </c>
      <c r="C23" s="2">
        <v>0.315</v>
      </c>
      <c r="D23" s="2">
        <v>0.46500000000000002</v>
      </c>
    </row>
    <row r="24" spans="1:5" ht="27" customHeight="1">
      <c r="A24" s="3" t="s">
        <v>11</v>
      </c>
      <c r="B24" s="3" t="s">
        <v>22</v>
      </c>
      <c r="C24" s="2">
        <v>0.20499999999999999</v>
      </c>
      <c r="D24" s="3" t="s">
        <v>23</v>
      </c>
    </row>
    <row r="25" spans="1:5" ht="27" customHeight="1">
      <c r="A25" s="3" t="s">
        <v>24</v>
      </c>
      <c r="B25" s="3" t="s">
        <v>22</v>
      </c>
      <c r="C25" s="2">
        <v>0.18</v>
      </c>
      <c r="D25" s="5" t="s">
        <v>25</v>
      </c>
    </row>
    <row r="26" spans="1:5" ht="27" customHeight="1">
      <c r="A26" s="3" t="s">
        <v>101</v>
      </c>
      <c r="B26" s="3" t="s">
        <v>22</v>
      </c>
      <c r="C26" s="2">
        <v>8.5000000000000006E-2</v>
      </c>
      <c r="D26" s="5" t="s">
        <v>25</v>
      </c>
    </row>
    <row r="27" spans="1:5" ht="27" customHeight="1">
      <c r="A27" s="3" t="s">
        <v>13</v>
      </c>
      <c r="B27" s="3" t="s">
        <v>26</v>
      </c>
      <c r="C27" s="2">
        <v>8.5000000000000006E-2</v>
      </c>
      <c r="D27" s="5" t="s">
        <v>25</v>
      </c>
    </row>
    <row r="28" spans="1:5" ht="27" customHeight="1">
      <c r="A28" s="3" t="s">
        <v>34</v>
      </c>
      <c r="B28" s="3" t="s">
        <v>27</v>
      </c>
      <c r="C28" s="3" t="s">
        <v>25</v>
      </c>
      <c r="D28" s="2">
        <v>0.245</v>
      </c>
    </row>
    <row r="29" spans="1:5" ht="27" customHeight="1">
      <c r="A29" s="3" t="s">
        <v>29</v>
      </c>
      <c r="B29" s="3" t="s">
        <v>27</v>
      </c>
      <c r="C29" s="2">
        <v>0.215</v>
      </c>
      <c r="D29" s="2">
        <v>0.41</v>
      </c>
    </row>
    <row r="30" spans="1:5" ht="27" customHeight="1"/>
    <row r="31" spans="1:5" ht="27" customHeight="1" thickBot="1">
      <c r="A31" s="95" t="s">
        <v>124</v>
      </c>
      <c r="B31" s="95"/>
      <c r="C31" s="95"/>
      <c r="D31" s="95"/>
      <c r="E31" s="95"/>
    </row>
    <row r="32" spans="1:5" ht="27" customHeight="1" thickBot="1">
      <c r="A32" s="90" t="s">
        <v>108</v>
      </c>
      <c r="B32" s="92" t="s">
        <v>109</v>
      </c>
      <c r="C32" s="93"/>
      <c r="D32" s="92" t="s">
        <v>110</v>
      </c>
      <c r="E32" s="93"/>
    </row>
    <row r="33" spans="1:7" ht="39" thickBot="1">
      <c r="A33" s="91"/>
      <c r="B33" s="33" t="s">
        <v>3</v>
      </c>
      <c r="C33" s="33" t="s">
        <v>126</v>
      </c>
      <c r="D33" s="33" t="s">
        <v>3</v>
      </c>
      <c r="E33" s="33" t="s">
        <v>70</v>
      </c>
    </row>
    <row r="34" spans="1:7" ht="14.25" thickBot="1">
      <c r="A34" s="34" t="s">
        <v>35</v>
      </c>
      <c r="B34" s="35">
        <v>0.81200000000000006</v>
      </c>
      <c r="C34" s="35">
        <v>1.6240000000000001</v>
      </c>
      <c r="D34" s="35">
        <v>2.355</v>
      </c>
      <c r="E34" s="35">
        <v>1.6240000000000001</v>
      </c>
    </row>
    <row r="35" spans="1:7" ht="14.25" thickBot="1">
      <c r="A35" s="34" t="s">
        <v>111</v>
      </c>
      <c r="B35" s="35">
        <v>0.51800000000000002</v>
      </c>
      <c r="C35" s="35">
        <v>1.036</v>
      </c>
      <c r="D35" s="35">
        <v>1.5029999999999999</v>
      </c>
      <c r="E35" s="35">
        <v>1.036</v>
      </c>
    </row>
    <row r="36" spans="1:7" ht="14.25" thickBot="1">
      <c r="A36" s="34" t="s">
        <v>36</v>
      </c>
      <c r="B36" s="35">
        <v>7.5999999999999998E-2</v>
      </c>
      <c r="C36" s="35">
        <v>0.152</v>
      </c>
      <c r="D36" s="35">
        <v>0.22</v>
      </c>
      <c r="E36" s="35">
        <v>0.152</v>
      </c>
    </row>
    <row r="37" spans="1:7" ht="14.25" thickBot="1">
      <c r="A37" s="34" t="s">
        <v>112</v>
      </c>
      <c r="B37" s="35">
        <v>1.137</v>
      </c>
      <c r="C37" s="35">
        <v>2.2749999999999999</v>
      </c>
      <c r="D37" s="35">
        <v>3.298</v>
      </c>
      <c r="E37" s="35">
        <v>2.2749999999999999</v>
      </c>
    </row>
    <row r="38" spans="1:7" ht="14.25" thickBot="1">
      <c r="A38" s="34" t="s">
        <v>47</v>
      </c>
      <c r="B38" s="35">
        <v>0.42599999999999999</v>
      </c>
      <c r="C38" s="35">
        <v>0.85099999999999998</v>
      </c>
      <c r="D38" s="35">
        <v>1.234</v>
      </c>
      <c r="E38" s="35">
        <v>0.85099999999999998</v>
      </c>
    </row>
    <row r="39" spans="1:7" ht="14.25" thickBot="1">
      <c r="A39" s="34" t="s">
        <v>89</v>
      </c>
      <c r="B39" s="35">
        <v>0.27600000000000002</v>
      </c>
      <c r="C39" s="35">
        <v>0.55200000000000005</v>
      </c>
      <c r="D39" s="35">
        <v>0.8</v>
      </c>
      <c r="E39" s="35">
        <v>0.55200000000000005</v>
      </c>
    </row>
    <row r="40" spans="1:7" ht="14.25" thickBot="1">
      <c r="A40" s="34" t="s">
        <v>48</v>
      </c>
      <c r="B40" s="35">
        <v>0.55900000000000005</v>
      </c>
      <c r="C40" s="35">
        <v>1.1180000000000001</v>
      </c>
      <c r="D40" s="35">
        <v>1.621</v>
      </c>
      <c r="E40" s="35">
        <v>1.1180000000000001</v>
      </c>
    </row>
    <row r="41" spans="1:7" ht="14.25" thickBot="1">
      <c r="A41" s="34" t="s">
        <v>113</v>
      </c>
      <c r="B41" s="35">
        <v>0.36199999999999999</v>
      </c>
      <c r="C41" s="35">
        <v>0.72399999999999998</v>
      </c>
      <c r="D41" s="35">
        <v>1.0489999999999999</v>
      </c>
      <c r="E41" s="35">
        <v>0.72399999999999998</v>
      </c>
    </row>
    <row r="44" spans="1:7" ht="14.25" thickBot="1">
      <c r="A44" s="89" t="s">
        <v>125</v>
      </c>
      <c r="B44" s="89"/>
      <c r="C44" s="89"/>
      <c r="D44" s="89"/>
      <c r="E44" s="89"/>
      <c r="F44" s="89"/>
      <c r="G44" s="89"/>
    </row>
    <row r="45" spans="1:7">
      <c r="A45" s="87" t="s">
        <v>115</v>
      </c>
      <c r="B45" s="87" t="s">
        <v>116</v>
      </c>
      <c r="C45" s="87" t="s">
        <v>89</v>
      </c>
      <c r="D45" s="87" t="s">
        <v>117</v>
      </c>
      <c r="E45" s="87" t="s">
        <v>118</v>
      </c>
      <c r="F45" s="36" t="s">
        <v>119</v>
      </c>
      <c r="G45" s="87" t="s">
        <v>121</v>
      </c>
    </row>
    <row r="46" spans="1:7" ht="14.25" thickBot="1">
      <c r="A46" s="88"/>
      <c r="B46" s="88"/>
      <c r="C46" s="88"/>
      <c r="D46" s="88"/>
      <c r="E46" s="88"/>
      <c r="F46" s="37" t="s">
        <v>120</v>
      </c>
      <c r="G46" s="88"/>
    </row>
    <row r="47" spans="1:7" ht="14.25" thickBot="1">
      <c r="A47" s="23" t="s">
        <v>122</v>
      </c>
      <c r="B47" s="21" t="s">
        <v>123</v>
      </c>
      <c r="C47" s="22">
        <v>7.2999999999999995E-2</v>
      </c>
      <c r="D47" s="22">
        <v>0.06</v>
      </c>
      <c r="E47" s="22">
        <v>6.3000000000000003E-4</v>
      </c>
      <c r="F47" s="22">
        <v>5.5000000000000003E-4</v>
      </c>
      <c r="G47" s="22">
        <v>3.9999999999999998E-6</v>
      </c>
    </row>
    <row r="48" spans="1:7" ht="14.25" thickBot="1">
      <c r="A48" s="23" t="s">
        <v>99</v>
      </c>
      <c r="B48" s="21" t="s">
        <v>123</v>
      </c>
      <c r="C48" s="22">
        <v>0.12</v>
      </c>
      <c r="D48" s="22">
        <v>0.15</v>
      </c>
      <c r="E48" s="22">
        <v>1.6000000000000001E-3</v>
      </c>
      <c r="F48" s="22">
        <v>1.4E-3</v>
      </c>
      <c r="G48" s="22">
        <v>1.1E-5</v>
      </c>
    </row>
  </sheetData>
  <mergeCells count="20">
    <mergeCell ref="A1:C1"/>
    <mergeCell ref="A31:E31"/>
    <mergeCell ref="A45:A46"/>
    <mergeCell ref="B45:B46"/>
    <mergeCell ref="C45:C46"/>
    <mergeCell ref="D45:D46"/>
    <mergeCell ref="E45:E46"/>
    <mergeCell ref="A12:C12"/>
    <mergeCell ref="A21:A22"/>
    <mergeCell ref="B21:B22"/>
    <mergeCell ref="A20:D20"/>
    <mergeCell ref="A3:B3"/>
    <mergeCell ref="A4:A6"/>
    <mergeCell ref="A7:A9"/>
    <mergeCell ref="A10:A11"/>
    <mergeCell ref="G45:G46"/>
    <mergeCell ref="A44:G44"/>
    <mergeCell ref="A32:A33"/>
    <mergeCell ref="B32:C32"/>
    <mergeCell ref="D32:E32"/>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0"/>
  <sheetViews>
    <sheetView tabSelected="1" topLeftCell="A4" zoomScale="130" zoomScaleNormal="130" workbookViewId="0">
      <selection activeCell="C15" sqref="C15"/>
    </sheetView>
  </sheetViews>
  <sheetFormatPr defaultRowHeight="13.5"/>
  <cols>
    <col min="3" max="3" width="9" customWidth="1"/>
    <col min="5" max="6" width="9" hidden="1" customWidth="1"/>
    <col min="8" max="8" width="9" customWidth="1"/>
    <col min="9" max="9" width="13.125" customWidth="1"/>
    <col min="10" max="10" width="11.375" customWidth="1"/>
    <col min="11" max="15" width="9" hidden="1" customWidth="1"/>
    <col min="16" max="16" width="5.75" hidden="1" customWidth="1"/>
    <col min="18" max="20" width="9" hidden="1" customWidth="1"/>
    <col min="21" max="21" width="9.375" hidden="1" customWidth="1"/>
    <col min="22" max="23" width="9" hidden="1" customWidth="1"/>
  </cols>
  <sheetData>
    <row r="1" spans="1:24">
      <c r="A1" s="100" t="s">
        <v>128</v>
      </c>
      <c r="B1" s="102" t="s">
        <v>129</v>
      </c>
      <c r="C1" s="102" t="s">
        <v>130</v>
      </c>
      <c r="D1" s="100" t="s">
        <v>131</v>
      </c>
      <c r="E1" s="103" t="s">
        <v>132</v>
      </c>
      <c r="F1" s="104"/>
      <c r="G1" s="104"/>
      <c r="H1" s="104"/>
      <c r="I1" s="104"/>
      <c r="J1" s="104"/>
      <c r="K1" s="104"/>
      <c r="L1" s="104"/>
      <c r="M1" s="104"/>
      <c r="N1" s="104"/>
      <c r="O1" s="104"/>
      <c r="P1" s="104"/>
      <c r="Q1" s="104"/>
      <c r="R1" s="104"/>
      <c r="S1" s="104"/>
      <c r="T1" s="104"/>
      <c r="U1" s="104"/>
      <c r="V1" s="104"/>
      <c r="W1" s="104"/>
      <c r="X1" s="105"/>
    </row>
    <row r="2" spans="1:24" ht="35.25" customHeight="1">
      <c r="A2" s="101"/>
      <c r="B2" s="102"/>
      <c r="C2" s="102"/>
      <c r="D2" s="101"/>
      <c r="E2" s="16" t="s">
        <v>133</v>
      </c>
      <c r="F2" s="16" t="s">
        <v>134</v>
      </c>
      <c r="G2" s="18" t="s">
        <v>135</v>
      </c>
      <c r="H2" s="18" t="s">
        <v>136</v>
      </c>
      <c r="I2" s="18" t="s">
        <v>137</v>
      </c>
      <c r="J2" s="18" t="s">
        <v>138</v>
      </c>
      <c r="K2" s="16" t="s">
        <v>139</v>
      </c>
      <c r="L2" s="18" t="s">
        <v>140</v>
      </c>
      <c r="M2" s="16" t="s">
        <v>141</v>
      </c>
      <c r="N2" s="18" t="s">
        <v>142</v>
      </c>
      <c r="O2" s="16" t="s">
        <v>143</v>
      </c>
      <c r="P2" s="18" t="s">
        <v>144</v>
      </c>
      <c r="Q2" s="18" t="s">
        <v>145</v>
      </c>
      <c r="R2" s="18" t="s">
        <v>146</v>
      </c>
      <c r="S2" s="20" t="s">
        <v>147</v>
      </c>
      <c r="T2" s="18" t="s">
        <v>148</v>
      </c>
      <c r="U2" s="16" t="s">
        <v>149</v>
      </c>
      <c r="V2" s="18" t="s">
        <v>150</v>
      </c>
      <c r="W2" s="13" t="s">
        <v>151</v>
      </c>
      <c r="X2" s="13" t="s">
        <v>152</v>
      </c>
    </row>
    <row r="3" spans="1:24">
      <c r="A3" s="17" t="s">
        <v>153</v>
      </c>
      <c r="B3" s="18">
        <v>0.86</v>
      </c>
      <c r="C3" s="18">
        <f t="shared" ref="C3:C14" si="0">8.34*B3</f>
        <v>7.1723999999999997</v>
      </c>
      <c r="D3" s="19">
        <v>50</v>
      </c>
      <c r="E3" s="42">
        <v>41</v>
      </c>
      <c r="F3" s="42">
        <f t="shared" ref="F3:F14" si="1">E3/6.895</f>
        <v>5.9463379260333582</v>
      </c>
      <c r="G3" s="17"/>
      <c r="H3" s="17">
        <f>G3/6.895</f>
        <v>0</v>
      </c>
      <c r="I3" s="43" t="s">
        <v>270</v>
      </c>
      <c r="J3" s="43" t="s">
        <v>270</v>
      </c>
      <c r="K3" s="44" t="s">
        <v>154</v>
      </c>
      <c r="L3" s="18" t="s">
        <v>154</v>
      </c>
      <c r="M3" s="16">
        <f>12.82-0.9672*LN(F3)</f>
        <v>11.095699482760015</v>
      </c>
      <c r="N3" s="18" t="e">
        <f>12.82-0.9672*LN(H3)</f>
        <v>#NUM!</v>
      </c>
      <c r="O3" s="16">
        <f>7261-1216*LN(F3)</f>
        <v>5093.1449245618041</v>
      </c>
      <c r="P3" s="18" t="e">
        <f>7261-1216*LN(H3)</f>
        <v>#NUM!</v>
      </c>
      <c r="Q3" s="18"/>
      <c r="R3" s="18">
        <f>459.67+32+Q3*1.8</f>
        <v>491.67</v>
      </c>
      <c r="S3" s="20" t="e">
        <f>EXP(N3-(P3/R3))</f>
        <v>#NUM!</v>
      </c>
      <c r="T3" s="18" t="e">
        <f t="shared" ref="T3:T14" si="2">S3*6.895</f>
        <v>#NUM!</v>
      </c>
      <c r="U3" s="16">
        <f>EXP(M3-(O3/R3))</f>
        <v>2.0893037630715905</v>
      </c>
      <c r="V3" s="18">
        <f>U3*6.895</f>
        <v>14.405749446378616</v>
      </c>
      <c r="W3" s="13">
        <f>IF((G3=""),U3,S3)</f>
        <v>2.0893037630715905</v>
      </c>
      <c r="X3" s="13">
        <f>W3*6.895</f>
        <v>14.405749446378616</v>
      </c>
    </row>
    <row r="4" spans="1:24">
      <c r="A4" s="18" t="s">
        <v>155</v>
      </c>
      <c r="B4" s="18">
        <v>0.77</v>
      </c>
      <c r="C4" s="18">
        <f t="shared" si="0"/>
        <v>6.4218000000000002</v>
      </c>
      <c r="D4" s="19">
        <v>68</v>
      </c>
      <c r="E4" s="42">
        <v>85</v>
      </c>
      <c r="F4" s="42">
        <f t="shared" si="1"/>
        <v>12.327773749093547</v>
      </c>
      <c r="G4" s="17"/>
      <c r="H4" s="17">
        <f t="shared" ref="H4:H8" si="3">G4/6.895</f>
        <v>0</v>
      </c>
      <c r="I4" s="17"/>
      <c r="J4" s="17"/>
      <c r="K4" s="42">
        <v>3</v>
      </c>
      <c r="L4" s="18">
        <f t="shared" ref="L4:L12" si="4">(J4-I4)/(90-10)</f>
        <v>0</v>
      </c>
      <c r="M4" s="16">
        <f>15.64-1.854*K4^0.5-(0.8742-0.328*K4^0.5)*LN(F4)</f>
        <v>11.659930877593228</v>
      </c>
      <c r="N4" s="18" t="e">
        <f t="shared" ref="N4:N14" si="5">15.64-1.854*L4^0.5-(0.8742-0.328*L4^0.5)*LN(H4)</f>
        <v>#NUM!</v>
      </c>
      <c r="O4" s="16">
        <f>8742-1042*K4^0.5-(1049-179.4*K4^0.5)*LN(F4)</f>
        <v>5082.7758419267057</v>
      </c>
      <c r="P4" s="18" t="e">
        <f t="shared" ref="P4:P14" si="6">8742-1042*L4^0.5-(1049-179.4*L4^0.5)*LN(H4)</f>
        <v>#NUM!</v>
      </c>
      <c r="Q4" s="18"/>
      <c r="R4" s="18">
        <f t="shared" ref="R4:R14" si="7">459.67+32+Q4*1.8</f>
        <v>491.67</v>
      </c>
      <c r="S4" s="20" t="e">
        <f t="shared" ref="S4:S14" si="8">EXP(N4-(P4/R4))</f>
        <v>#NUM!</v>
      </c>
      <c r="T4" s="18" t="e">
        <f t="shared" si="2"/>
        <v>#NUM!</v>
      </c>
      <c r="U4" s="16">
        <f t="shared" ref="U4:U14" si="9">EXP(M4-(O4/R4))</f>
        <v>3.7514851223571251</v>
      </c>
      <c r="V4" s="18">
        <f>U4*6.895</f>
        <v>25.866489918652377</v>
      </c>
      <c r="W4" s="13">
        <f t="shared" ref="W4:W14" si="10">IF((G4="")+(I4="")+(J4="")+(Q4=""),U4,S4)</f>
        <v>3.7514851223571251</v>
      </c>
      <c r="X4" s="13">
        <f t="shared" ref="X4:X14" si="11">W4*6.895</f>
        <v>25.866489918652377</v>
      </c>
    </row>
    <row r="5" spans="1:24">
      <c r="A5" s="38" t="s">
        <v>156</v>
      </c>
      <c r="B5" s="18">
        <v>0.77</v>
      </c>
      <c r="C5" s="18">
        <f t="shared" si="0"/>
        <v>6.4218000000000002</v>
      </c>
      <c r="D5" s="19">
        <v>68</v>
      </c>
      <c r="E5" s="42">
        <v>85</v>
      </c>
      <c r="F5" s="42">
        <f t="shared" si="1"/>
        <v>12.327773749093547</v>
      </c>
      <c r="G5" s="17"/>
      <c r="H5" s="17">
        <f t="shared" si="3"/>
        <v>0</v>
      </c>
      <c r="I5" s="17"/>
      <c r="J5" s="17"/>
      <c r="K5" s="42">
        <v>2</v>
      </c>
      <c r="L5" s="18">
        <f t="shared" si="4"/>
        <v>0</v>
      </c>
      <c r="M5" s="16">
        <f t="shared" ref="M5:M14" si="12">15.64-1.854*K5^0.5-(0.8742-0.328*K5^0.5)*LN(F5)</f>
        <v>11.987338724626317</v>
      </c>
      <c r="N5" s="18" t="e">
        <f t="shared" si="5"/>
        <v>#NUM!</v>
      </c>
      <c r="O5" s="16">
        <f t="shared" ref="O5:O14" si="13">8742-1042*K5^0.5-(1049-179.4*K5^0.5)*LN(F5)</f>
        <v>5270.7362893553327</v>
      </c>
      <c r="P5" s="18" t="e">
        <f t="shared" si="6"/>
        <v>#NUM!</v>
      </c>
      <c r="Q5" s="18"/>
      <c r="R5" s="18">
        <f t="shared" si="7"/>
        <v>491.67</v>
      </c>
      <c r="S5" s="20" t="e">
        <f t="shared" si="8"/>
        <v>#NUM!</v>
      </c>
      <c r="T5" s="18" t="e">
        <f t="shared" si="2"/>
        <v>#NUM!</v>
      </c>
      <c r="U5" s="16">
        <f t="shared" si="9"/>
        <v>3.5511439733497694</v>
      </c>
      <c r="V5" s="18">
        <f t="shared" ref="V5:V14" si="14">U5*6.895</f>
        <v>24.485137696246657</v>
      </c>
      <c r="W5" s="13">
        <f t="shared" si="10"/>
        <v>3.5511439733497694</v>
      </c>
      <c r="X5" s="13">
        <f t="shared" si="11"/>
        <v>24.485137696246657</v>
      </c>
    </row>
    <row r="6" spans="1:24">
      <c r="A6" s="18" t="s">
        <v>157</v>
      </c>
      <c r="B6" s="18">
        <v>0.72</v>
      </c>
      <c r="C6" s="18">
        <f t="shared" si="0"/>
        <v>6.0047999999999995</v>
      </c>
      <c r="D6" s="19">
        <v>80</v>
      </c>
      <c r="E6" s="42">
        <v>100</v>
      </c>
      <c r="F6" s="42">
        <f>E6/6.895</f>
        <v>14.503263234227703</v>
      </c>
      <c r="G6" s="17"/>
      <c r="H6" s="17">
        <f t="shared" si="3"/>
        <v>0</v>
      </c>
      <c r="I6" s="17"/>
      <c r="J6" s="17"/>
      <c r="K6" s="42">
        <v>3.5</v>
      </c>
      <c r="L6" s="18">
        <f t="shared" si="4"/>
        <v>0</v>
      </c>
      <c r="M6" s="16">
        <f t="shared" si="12"/>
        <v>11.474626898476002</v>
      </c>
      <c r="N6" s="18" t="e">
        <f t="shared" si="5"/>
        <v>#NUM!</v>
      </c>
      <c r="O6" s="16">
        <f t="shared" si="13"/>
        <v>4884.7696410395965</v>
      </c>
      <c r="P6" s="18" t="e">
        <f t="shared" si="6"/>
        <v>#NUM!</v>
      </c>
      <c r="Q6" s="18"/>
      <c r="R6" s="18">
        <f t="shared" si="7"/>
        <v>491.67</v>
      </c>
      <c r="S6" s="20" t="e">
        <f t="shared" si="8"/>
        <v>#NUM!</v>
      </c>
      <c r="T6" s="18" t="e">
        <f t="shared" si="2"/>
        <v>#NUM!</v>
      </c>
      <c r="U6" s="16">
        <f t="shared" si="9"/>
        <v>4.6625828822092155</v>
      </c>
      <c r="V6" s="18">
        <f t="shared" si="14"/>
        <v>32.148508972832538</v>
      </c>
      <c r="W6" s="13">
        <f t="shared" si="10"/>
        <v>4.6625828822092155</v>
      </c>
      <c r="X6" s="13">
        <f t="shared" si="11"/>
        <v>32.148508972832538</v>
      </c>
    </row>
    <row r="7" spans="1:24">
      <c r="A7" s="18" t="s">
        <v>47</v>
      </c>
      <c r="B7" s="18">
        <v>0.72</v>
      </c>
      <c r="C7" s="18">
        <f t="shared" si="0"/>
        <v>6.0047999999999995</v>
      </c>
      <c r="D7" s="19">
        <v>80</v>
      </c>
      <c r="E7" s="42">
        <v>40</v>
      </c>
      <c r="F7" s="42">
        <f t="shared" si="1"/>
        <v>5.8013052936910805</v>
      </c>
      <c r="G7" s="17"/>
      <c r="H7" s="17">
        <f t="shared" si="3"/>
        <v>0</v>
      </c>
      <c r="I7" s="17"/>
      <c r="J7" s="17"/>
      <c r="K7" s="42">
        <v>2.5</v>
      </c>
      <c r="L7" s="18">
        <f t="shared" si="4"/>
        <v>0</v>
      </c>
      <c r="M7" s="16">
        <f t="shared" si="12"/>
        <v>12.083418112421016</v>
      </c>
      <c r="N7" s="18" t="e">
        <f t="shared" si="5"/>
        <v>#NUM!</v>
      </c>
      <c r="O7" s="16">
        <f t="shared" si="13"/>
        <v>5748.9156454046524</v>
      </c>
      <c r="P7" s="18" t="e">
        <f t="shared" si="6"/>
        <v>#NUM!</v>
      </c>
      <c r="Q7" s="18"/>
      <c r="R7" s="18">
        <f t="shared" si="7"/>
        <v>491.67</v>
      </c>
      <c r="S7" s="20" t="e">
        <f t="shared" si="8"/>
        <v>#NUM!</v>
      </c>
      <c r="T7" s="18" t="e">
        <f t="shared" si="2"/>
        <v>#NUM!</v>
      </c>
      <c r="U7" s="16">
        <f t="shared" si="9"/>
        <v>1.4781445180754271</v>
      </c>
      <c r="V7" s="18">
        <f t="shared" si="14"/>
        <v>10.19180645213007</v>
      </c>
      <c r="W7" s="13">
        <f t="shared" si="10"/>
        <v>1.4781445180754271</v>
      </c>
      <c r="X7" s="13">
        <f t="shared" si="11"/>
        <v>10.19180645213007</v>
      </c>
    </row>
    <row r="8" spans="1:24">
      <c r="A8" s="38" t="s">
        <v>158</v>
      </c>
      <c r="B8" s="18">
        <v>0.84</v>
      </c>
      <c r="C8" s="18">
        <f t="shared" si="0"/>
        <v>7.0055999999999994</v>
      </c>
      <c r="D8" s="60">
        <v>130</v>
      </c>
      <c r="E8" s="42">
        <v>7</v>
      </c>
      <c r="F8" s="42">
        <f t="shared" si="1"/>
        <v>1.0152284263959392</v>
      </c>
      <c r="G8" s="17"/>
      <c r="H8" s="17">
        <f t="shared" si="3"/>
        <v>0</v>
      </c>
      <c r="I8" s="17"/>
      <c r="J8" s="17"/>
      <c r="K8" s="42">
        <v>1.2</v>
      </c>
      <c r="L8" s="18">
        <f t="shared" si="4"/>
        <v>0</v>
      </c>
      <c r="M8" s="16">
        <f t="shared" si="12"/>
        <v>13.601262835309869</v>
      </c>
      <c r="N8" s="18" t="e">
        <f t="shared" si="5"/>
        <v>#NUM!</v>
      </c>
      <c r="O8" s="16">
        <f t="shared" si="13"/>
        <v>7587.6621593276968</v>
      </c>
      <c r="P8" s="18" t="e">
        <f t="shared" si="6"/>
        <v>#NUM!</v>
      </c>
      <c r="Q8" s="18"/>
      <c r="R8" s="18">
        <f t="shared" si="7"/>
        <v>491.67</v>
      </c>
      <c r="S8" s="20" t="e">
        <f t="shared" si="8"/>
        <v>#NUM!</v>
      </c>
      <c r="T8" s="18" t="e">
        <f t="shared" si="2"/>
        <v>#NUM!</v>
      </c>
      <c r="U8" s="16">
        <f t="shared" si="9"/>
        <v>0.16022667566166135</v>
      </c>
      <c r="V8" s="18">
        <f t="shared" si="14"/>
        <v>1.104762928687155</v>
      </c>
      <c r="W8" s="13">
        <f t="shared" si="10"/>
        <v>0.16022667566166135</v>
      </c>
      <c r="X8" s="13">
        <f t="shared" si="11"/>
        <v>1.104762928687155</v>
      </c>
    </row>
    <row r="9" spans="1:24">
      <c r="A9" s="38" t="s">
        <v>159</v>
      </c>
      <c r="B9" s="18">
        <v>0.78</v>
      </c>
      <c r="C9" s="18">
        <f t="shared" si="0"/>
        <v>6.5052000000000003</v>
      </c>
      <c r="D9" s="19">
        <v>130</v>
      </c>
      <c r="E9" s="42">
        <v>30</v>
      </c>
      <c r="F9" s="42">
        <f t="shared" si="1"/>
        <v>4.3509789702683106</v>
      </c>
      <c r="G9" s="17"/>
      <c r="H9" s="17">
        <f>G9/6.895</f>
        <v>0</v>
      </c>
      <c r="I9" s="17"/>
      <c r="J9" s="17"/>
      <c r="K9" s="42">
        <v>1</v>
      </c>
      <c r="L9" s="18">
        <f t="shared" si="4"/>
        <v>0</v>
      </c>
      <c r="M9" s="16">
        <f t="shared" si="12"/>
        <v>12.982867044578295</v>
      </c>
      <c r="N9" s="18" t="e">
        <f t="shared" si="5"/>
        <v>#NUM!</v>
      </c>
      <c r="O9" s="16">
        <f t="shared" si="13"/>
        <v>6421.3394030854724</v>
      </c>
      <c r="P9" s="18" t="e">
        <f t="shared" si="6"/>
        <v>#NUM!</v>
      </c>
      <c r="Q9" s="18"/>
      <c r="R9" s="18">
        <f t="shared" si="7"/>
        <v>491.67</v>
      </c>
      <c r="S9" s="20" t="e">
        <f t="shared" si="8"/>
        <v>#NUM!</v>
      </c>
      <c r="T9" s="18" t="e">
        <f t="shared" si="2"/>
        <v>#NUM!</v>
      </c>
      <c r="U9" s="16">
        <f t="shared" si="9"/>
        <v>0.92552351483994033</v>
      </c>
      <c r="V9" s="18">
        <f t="shared" si="14"/>
        <v>6.3814846348213878</v>
      </c>
      <c r="W9" s="13">
        <f t="shared" si="10"/>
        <v>0.92552351483994033</v>
      </c>
      <c r="X9" s="13">
        <f t="shared" si="11"/>
        <v>6.3814846348213878</v>
      </c>
    </row>
    <row r="10" spans="1:24">
      <c r="A10" s="18" t="s">
        <v>49</v>
      </c>
      <c r="B10" s="18">
        <v>0.7</v>
      </c>
      <c r="C10" s="18">
        <f>8.34*B10</f>
        <v>5.8379999999999992</v>
      </c>
      <c r="D10" s="19">
        <v>68</v>
      </c>
      <c r="E10" s="42">
        <v>80</v>
      </c>
      <c r="F10" s="42">
        <f t="shared" si="1"/>
        <v>11.602610587382161</v>
      </c>
      <c r="G10" s="17"/>
      <c r="H10" s="17">
        <f>G10/6.895</f>
        <v>0</v>
      </c>
      <c r="I10" s="17"/>
      <c r="J10" s="17"/>
      <c r="K10" s="42">
        <v>3</v>
      </c>
      <c r="L10" s="18">
        <f t="shared" si="4"/>
        <v>0</v>
      </c>
      <c r="M10" s="16">
        <f t="shared" si="12"/>
        <v>11.67848730652752</v>
      </c>
      <c r="N10" s="18" t="e">
        <f t="shared" si="5"/>
        <v>#NUM!</v>
      </c>
      <c r="O10" s="16">
        <f t="shared" si="13"/>
        <v>5127.5331866356228</v>
      </c>
      <c r="P10" s="18" t="e">
        <f t="shared" si="6"/>
        <v>#NUM!</v>
      </c>
      <c r="Q10" s="18"/>
      <c r="R10" s="18">
        <f>459.67+32+Q10*1.8</f>
        <v>491.67</v>
      </c>
      <c r="S10" s="20" t="e">
        <f t="shared" si="8"/>
        <v>#NUM!</v>
      </c>
      <c r="T10" s="18" t="e">
        <f t="shared" si="2"/>
        <v>#NUM!</v>
      </c>
      <c r="U10" s="16">
        <f t="shared" si="9"/>
        <v>3.4892155939173262</v>
      </c>
      <c r="V10" s="18">
        <f t="shared" si="14"/>
        <v>24.058141520059962</v>
      </c>
      <c r="W10" s="13">
        <f t="shared" si="10"/>
        <v>3.4892155939173262</v>
      </c>
      <c r="X10" s="13">
        <f t="shared" si="11"/>
        <v>24.058141520059962</v>
      </c>
    </row>
    <row r="11" spans="1:24">
      <c r="A11" s="18" t="s">
        <v>160</v>
      </c>
      <c r="B11" s="18">
        <v>0.67</v>
      </c>
      <c r="C11" s="18">
        <f>8.34*B11</f>
        <v>5.5878000000000005</v>
      </c>
      <c r="D11" s="19">
        <v>68</v>
      </c>
      <c r="E11" s="42">
        <v>80</v>
      </c>
      <c r="F11" s="42">
        <f t="shared" si="1"/>
        <v>11.602610587382161</v>
      </c>
      <c r="G11" s="17"/>
      <c r="H11" s="17">
        <f>G11/6.895</f>
        <v>0</v>
      </c>
      <c r="I11" s="17"/>
      <c r="J11" s="17"/>
      <c r="K11" s="42">
        <v>3</v>
      </c>
      <c r="L11" s="18">
        <f t="shared" si="4"/>
        <v>0</v>
      </c>
      <c r="M11" s="16">
        <f t="shared" si="12"/>
        <v>11.67848730652752</v>
      </c>
      <c r="N11" s="18" t="e">
        <f t="shared" si="5"/>
        <v>#NUM!</v>
      </c>
      <c r="O11" s="16">
        <f t="shared" si="13"/>
        <v>5127.5331866356228</v>
      </c>
      <c r="P11" s="18" t="e">
        <f t="shared" si="6"/>
        <v>#NUM!</v>
      </c>
      <c r="Q11" s="18"/>
      <c r="R11" s="18">
        <f>459.67+32+Q11*1.8</f>
        <v>491.67</v>
      </c>
      <c r="S11" s="20" t="e">
        <f t="shared" si="8"/>
        <v>#NUM!</v>
      </c>
      <c r="T11" s="18" t="e">
        <f t="shared" si="2"/>
        <v>#NUM!</v>
      </c>
      <c r="U11" s="16">
        <f t="shared" si="9"/>
        <v>3.4892155939173262</v>
      </c>
      <c r="V11" s="18">
        <f t="shared" si="14"/>
        <v>24.058141520059962</v>
      </c>
      <c r="W11" s="13">
        <f t="shared" si="10"/>
        <v>3.4892155939173262</v>
      </c>
      <c r="X11" s="13">
        <f t="shared" si="11"/>
        <v>24.058141520059962</v>
      </c>
    </row>
    <row r="12" spans="1:24">
      <c r="A12" s="38" t="s">
        <v>161</v>
      </c>
      <c r="B12" s="18">
        <v>0.88</v>
      </c>
      <c r="C12" s="18">
        <f>8.34*B12</f>
        <v>7.3391999999999999</v>
      </c>
      <c r="D12" s="19">
        <v>190</v>
      </c>
      <c r="E12" s="16">
        <v>4.0000000000000002E-4</v>
      </c>
      <c r="F12" s="42">
        <f t="shared" si="1"/>
        <v>5.8013052936910811E-5</v>
      </c>
      <c r="G12" s="18"/>
      <c r="H12" s="17">
        <f>G12/6.895</f>
        <v>0</v>
      </c>
      <c r="I12" s="17"/>
      <c r="J12" s="17"/>
      <c r="K12" s="42">
        <v>1.2</v>
      </c>
      <c r="L12" s="18">
        <f t="shared" si="4"/>
        <v>0</v>
      </c>
      <c r="M12" s="16">
        <f t="shared" si="12"/>
        <v>18.631754664553785</v>
      </c>
      <c r="N12" s="18" t="e">
        <f t="shared" si="5"/>
        <v>#NUM!</v>
      </c>
      <c r="O12" s="16">
        <f t="shared" si="13"/>
        <v>15916.326506661266</v>
      </c>
      <c r="P12" s="18" t="e">
        <f t="shared" si="6"/>
        <v>#NUM!</v>
      </c>
      <c r="Q12" s="18"/>
      <c r="R12" s="18">
        <f>459.67+32+Q12*1.8</f>
        <v>491.67</v>
      </c>
      <c r="S12" s="20" t="e">
        <f t="shared" si="8"/>
        <v>#NUM!</v>
      </c>
      <c r="T12" s="18" t="e">
        <f t="shared" si="2"/>
        <v>#NUM!</v>
      </c>
      <c r="U12" s="16">
        <f t="shared" si="9"/>
        <v>1.078202376778233E-6</v>
      </c>
      <c r="V12" s="18">
        <f t="shared" si="14"/>
        <v>7.4342053878859161E-6</v>
      </c>
      <c r="W12" s="13">
        <f t="shared" si="10"/>
        <v>1.078202376778233E-6</v>
      </c>
      <c r="X12" s="13">
        <f t="shared" si="11"/>
        <v>7.4342053878859161E-6</v>
      </c>
    </row>
    <row r="13" spans="1:24">
      <c r="A13" s="38" t="s">
        <v>162</v>
      </c>
      <c r="B13" s="18">
        <v>0.92</v>
      </c>
      <c r="C13" s="18">
        <f>8.34*B13</f>
        <v>7.6728000000000005</v>
      </c>
      <c r="D13" s="19">
        <v>190</v>
      </c>
      <c r="E13" s="16">
        <v>2.0000000000000001E-4</v>
      </c>
      <c r="F13" s="42">
        <f t="shared" si="1"/>
        <v>2.9006526468455405E-5</v>
      </c>
      <c r="G13" s="18"/>
      <c r="H13" s="17">
        <f t="shared" ref="H13" si="15">G13/6.895</f>
        <v>0</v>
      </c>
      <c r="I13" s="17"/>
      <c r="J13" s="17"/>
      <c r="K13" s="42">
        <v>1.2</v>
      </c>
      <c r="L13" s="18">
        <f>(J12-I12)/(90-10)</f>
        <v>0</v>
      </c>
      <c r="M13" s="16">
        <f t="shared" si="12"/>
        <v>18.988651990519045</v>
      </c>
      <c r="N13" s="18" t="e">
        <f t="shared" si="5"/>
        <v>#NUM!</v>
      </c>
      <c r="O13" s="16">
        <f t="shared" si="13"/>
        <v>16507.218637157443</v>
      </c>
      <c r="P13" s="18" t="e">
        <f t="shared" si="6"/>
        <v>#NUM!</v>
      </c>
      <c r="Q13" s="18"/>
      <c r="R13" s="18">
        <f>459.67+32+Q13*1.8</f>
        <v>491.67</v>
      </c>
      <c r="S13" s="20" t="e">
        <f t="shared" si="8"/>
        <v>#NUM!</v>
      </c>
      <c r="T13" s="18" t="e">
        <f t="shared" si="2"/>
        <v>#NUM!</v>
      </c>
      <c r="U13" s="16">
        <f t="shared" si="9"/>
        <v>4.631918997458626E-7</v>
      </c>
      <c r="V13" s="18">
        <f t="shared" si="14"/>
        <v>3.1937081487477225E-6</v>
      </c>
      <c r="W13" s="13">
        <f t="shared" si="10"/>
        <v>4.631918997458626E-7</v>
      </c>
      <c r="X13" s="13">
        <f t="shared" si="11"/>
        <v>3.1937081487477225E-6</v>
      </c>
    </row>
    <row r="14" spans="1:24">
      <c r="A14" s="38" t="s">
        <v>163</v>
      </c>
      <c r="B14" s="18">
        <v>0.77</v>
      </c>
      <c r="C14" s="18">
        <f t="shared" si="0"/>
        <v>6.4218000000000002</v>
      </c>
      <c r="D14" s="19">
        <v>68</v>
      </c>
      <c r="E14" s="42">
        <v>85</v>
      </c>
      <c r="F14" s="42">
        <f t="shared" si="1"/>
        <v>12.327773749093547</v>
      </c>
      <c r="G14" s="17"/>
      <c r="H14" s="17">
        <f>G14/6.895</f>
        <v>0</v>
      </c>
      <c r="I14" s="17"/>
      <c r="J14" s="17"/>
      <c r="K14" s="42">
        <v>3</v>
      </c>
      <c r="L14" s="18">
        <f>(J14-I14)/(90-10)</f>
        <v>0</v>
      </c>
      <c r="M14" s="16">
        <f t="shared" si="12"/>
        <v>11.659930877593228</v>
      </c>
      <c r="N14" s="18" t="e">
        <f t="shared" si="5"/>
        <v>#NUM!</v>
      </c>
      <c r="O14" s="16">
        <f t="shared" si="13"/>
        <v>5082.7758419267057</v>
      </c>
      <c r="P14" s="18" t="e">
        <f t="shared" si="6"/>
        <v>#NUM!</v>
      </c>
      <c r="Q14" s="18"/>
      <c r="R14" s="18">
        <f t="shared" si="7"/>
        <v>491.67</v>
      </c>
      <c r="S14" s="20" t="e">
        <f t="shared" si="8"/>
        <v>#NUM!</v>
      </c>
      <c r="T14" s="18" t="e">
        <f t="shared" si="2"/>
        <v>#NUM!</v>
      </c>
      <c r="U14" s="16">
        <f t="shared" si="9"/>
        <v>3.7514851223571251</v>
      </c>
      <c r="V14" s="18">
        <f t="shared" si="14"/>
        <v>25.866489918652377</v>
      </c>
      <c r="W14" s="13">
        <f t="shared" si="10"/>
        <v>3.7514851223571251</v>
      </c>
      <c r="X14" s="13">
        <f t="shared" si="11"/>
        <v>25.866489918652377</v>
      </c>
    </row>
    <row r="15" spans="1:24" s="62" customFormat="1">
      <c r="A15" s="76"/>
      <c r="B15" s="77"/>
      <c r="C15" s="77"/>
      <c r="D15" s="77"/>
      <c r="E15" s="78"/>
      <c r="F15" s="78"/>
      <c r="G15" s="78"/>
      <c r="H15" s="78"/>
      <c r="I15" s="78"/>
      <c r="J15" s="78"/>
      <c r="K15" s="78"/>
      <c r="L15" s="77"/>
      <c r="M15" s="77"/>
      <c r="N15" s="77"/>
      <c r="O15" s="77"/>
      <c r="P15" s="77"/>
      <c r="Q15" s="77"/>
      <c r="R15" s="77">
        <f t="shared" ref="R15:R78" si="16">459.67+32+Q15*1.8</f>
        <v>491.67</v>
      </c>
      <c r="S15" s="77">
        <f>EXP(N15-(P15/R15))</f>
        <v>1</v>
      </c>
      <c r="T15" s="77">
        <f t="shared" ref="T15:T78" si="17">S15*6.895</f>
        <v>6.8949999999999996</v>
      </c>
      <c r="U15" s="77"/>
      <c r="V15" s="77">
        <f t="shared" ref="V15:V78" si="18">U15*6.895</f>
        <v>0</v>
      </c>
      <c r="W15" s="79">
        <f>IF((G15="")+(I15="")+(J15="")+(Q15=""),U15,S15)</f>
        <v>0</v>
      </c>
      <c r="X15" s="79">
        <f t="shared" ref="X15:X78" si="19">W15*6.895</f>
        <v>0</v>
      </c>
    </row>
    <row r="16" spans="1:24">
      <c r="A16" s="60"/>
      <c r="B16" s="60"/>
      <c r="C16" s="60">
        <f t="shared" ref="C16:C78" si="20">8.34*B16</f>
        <v>0</v>
      </c>
      <c r="D16" s="19"/>
      <c r="E16" s="42"/>
      <c r="F16" s="42">
        <f t="shared" ref="F16:F78" si="21">E16/6.895</f>
        <v>0</v>
      </c>
      <c r="G16" s="17"/>
      <c r="H16" s="17">
        <f t="shared" ref="H16:H78" si="22">G16/6.895</f>
        <v>0</v>
      </c>
      <c r="I16" s="17"/>
      <c r="J16" s="17"/>
      <c r="K16" s="42"/>
      <c r="L16" s="60">
        <f t="shared" ref="L16:L78" si="23">(J16-I16)/(90-10)</f>
        <v>0</v>
      </c>
      <c r="M16" s="16"/>
      <c r="N16" s="60" t="e">
        <f t="shared" ref="N16:N78" si="24">15.64-1.854*L16^0.5-(0.8742-0.328*L16^0.5)*LN(H16)</f>
        <v>#NUM!</v>
      </c>
      <c r="O16" s="16"/>
      <c r="P16" s="60" t="e">
        <f t="shared" ref="P16:P78" si="25">8742-1042*L16^0.5-(1049-179.4*L16^0.5)*LN(H16)</f>
        <v>#NUM!</v>
      </c>
      <c r="Q16" s="60"/>
      <c r="R16" s="60">
        <f t="shared" si="16"/>
        <v>491.67</v>
      </c>
      <c r="S16" s="61" t="e">
        <f t="shared" ref="S16:S78" si="26">EXP(N16-(P16/R16))</f>
        <v>#NUM!</v>
      </c>
      <c r="T16" s="60" t="e">
        <f t="shared" si="17"/>
        <v>#NUM!</v>
      </c>
      <c r="U16" s="16"/>
      <c r="V16" s="60">
        <f t="shared" si="18"/>
        <v>0</v>
      </c>
      <c r="W16" s="13">
        <f t="shared" ref="W16:W78" si="27">IF((G16="")+(I16="")+(J16="")+(Q16=""),U16,S16)</f>
        <v>0</v>
      </c>
      <c r="X16" s="13">
        <f t="shared" si="19"/>
        <v>0</v>
      </c>
    </row>
    <row r="17" spans="1:24">
      <c r="A17" s="60"/>
      <c r="B17" s="60"/>
      <c r="C17" s="60">
        <f t="shared" si="20"/>
        <v>0</v>
      </c>
      <c r="D17" s="19"/>
      <c r="E17" s="42"/>
      <c r="F17" s="42">
        <f t="shared" si="21"/>
        <v>0</v>
      </c>
      <c r="G17" s="17"/>
      <c r="H17" s="17">
        <f t="shared" si="22"/>
        <v>0</v>
      </c>
      <c r="I17" s="17"/>
      <c r="J17" s="17"/>
      <c r="K17" s="42"/>
      <c r="L17" s="60">
        <f t="shared" si="23"/>
        <v>0</v>
      </c>
      <c r="M17" s="16"/>
      <c r="N17" s="60" t="e">
        <f t="shared" si="24"/>
        <v>#NUM!</v>
      </c>
      <c r="O17" s="16"/>
      <c r="P17" s="60" t="e">
        <f t="shared" si="25"/>
        <v>#NUM!</v>
      </c>
      <c r="Q17" s="60"/>
      <c r="R17" s="60">
        <f t="shared" si="16"/>
        <v>491.67</v>
      </c>
      <c r="S17" s="61" t="e">
        <f t="shared" si="26"/>
        <v>#NUM!</v>
      </c>
      <c r="T17" s="60" t="e">
        <f t="shared" si="17"/>
        <v>#NUM!</v>
      </c>
      <c r="U17" s="16"/>
      <c r="V17" s="60">
        <f t="shared" si="18"/>
        <v>0</v>
      </c>
      <c r="W17" s="13">
        <f t="shared" si="27"/>
        <v>0</v>
      </c>
      <c r="X17" s="13">
        <f t="shared" si="19"/>
        <v>0</v>
      </c>
    </row>
    <row r="18" spans="1:24">
      <c r="A18" s="60"/>
      <c r="B18" s="60"/>
      <c r="C18" s="60">
        <f t="shared" si="20"/>
        <v>0</v>
      </c>
      <c r="D18" s="19"/>
      <c r="E18" s="42"/>
      <c r="F18" s="42">
        <f t="shared" si="21"/>
        <v>0</v>
      </c>
      <c r="G18" s="17"/>
      <c r="H18" s="17">
        <f t="shared" si="22"/>
        <v>0</v>
      </c>
      <c r="I18" s="17"/>
      <c r="J18" s="17"/>
      <c r="K18" s="42"/>
      <c r="L18" s="60">
        <f t="shared" si="23"/>
        <v>0</v>
      </c>
      <c r="M18" s="16"/>
      <c r="N18" s="60" t="e">
        <f t="shared" si="24"/>
        <v>#NUM!</v>
      </c>
      <c r="O18" s="16"/>
      <c r="P18" s="60" t="e">
        <f t="shared" si="25"/>
        <v>#NUM!</v>
      </c>
      <c r="Q18" s="60"/>
      <c r="R18" s="60">
        <f t="shared" si="16"/>
        <v>491.67</v>
      </c>
      <c r="S18" s="61" t="e">
        <f t="shared" si="26"/>
        <v>#NUM!</v>
      </c>
      <c r="T18" s="60" t="e">
        <f t="shared" si="17"/>
        <v>#NUM!</v>
      </c>
      <c r="U18" s="16"/>
      <c r="V18" s="60">
        <f t="shared" si="18"/>
        <v>0</v>
      </c>
      <c r="W18" s="13">
        <f t="shared" si="27"/>
        <v>0</v>
      </c>
      <c r="X18" s="13">
        <f t="shared" si="19"/>
        <v>0</v>
      </c>
    </row>
    <row r="19" spans="1:24">
      <c r="A19" s="19"/>
      <c r="B19" s="60"/>
      <c r="C19" s="60">
        <f t="shared" si="20"/>
        <v>0</v>
      </c>
      <c r="D19" s="19"/>
      <c r="E19" s="42"/>
      <c r="F19" s="42">
        <f t="shared" si="21"/>
        <v>0</v>
      </c>
      <c r="G19" s="17"/>
      <c r="H19" s="17">
        <f t="shared" si="22"/>
        <v>0</v>
      </c>
      <c r="I19" s="17"/>
      <c r="J19" s="17"/>
      <c r="K19" s="42"/>
      <c r="L19" s="60">
        <f t="shared" si="23"/>
        <v>0</v>
      </c>
      <c r="M19" s="16"/>
      <c r="N19" s="60" t="e">
        <f t="shared" si="24"/>
        <v>#NUM!</v>
      </c>
      <c r="O19" s="16"/>
      <c r="P19" s="60" t="e">
        <f t="shared" si="25"/>
        <v>#NUM!</v>
      </c>
      <c r="Q19" s="60"/>
      <c r="R19" s="60">
        <f t="shared" si="16"/>
        <v>491.67</v>
      </c>
      <c r="S19" s="61" t="e">
        <f t="shared" si="26"/>
        <v>#NUM!</v>
      </c>
      <c r="T19" s="60" t="e">
        <f t="shared" si="17"/>
        <v>#NUM!</v>
      </c>
      <c r="U19" s="16"/>
      <c r="V19" s="60">
        <f t="shared" si="18"/>
        <v>0</v>
      </c>
      <c r="W19" s="13">
        <f t="shared" si="27"/>
        <v>0</v>
      </c>
      <c r="X19" s="13">
        <f t="shared" si="19"/>
        <v>0</v>
      </c>
    </row>
    <row r="20" spans="1:24">
      <c r="A20" s="19"/>
      <c r="B20" s="60"/>
      <c r="C20" s="60">
        <f t="shared" si="20"/>
        <v>0</v>
      </c>
      <c r="D20" s="19"/>
      <c r="E20" s="42"/>
      <c r="F20" s="42">
        <f t="shared" si="21"/>
        <v>0</v>
      </c>
      <c r="G20" s="17"/>
      <c r="H20" s="17">
        <f t="shared" si="22"/>
        <v>0</v>
      </c>
      <c r="I20" s="17"/>
      <c r="J20" s="17"/>
      <c r="K20" s="42"/>
      <c r="L20" s="60">
        <f t="shared" si="23"/>
        <v>0</v>
      </c>
      <c r="M20" s="16"/>
      <c r="N20" s="60" t="e">
        <f t="shared" si="24"/>
        <v>#NUM!</v>
      </c>
      <c r="O20" s="16"/>
      <c r="P20" s="60" t="e">
        <f t="shared" si="25"/>
        <v>#NUM!</v>
      </c>
      <c r="Q20" s="60"/>
      <c r="R20" s="60">
        <f t="shared" si="16"/>
        <v>491.67</v>
      </c>
      <c r="S20" s="61" t="e">
        <f t="shared" si="26"/>
        <v>#NUM!</v>
      </c>
      <c r="T20" s="60" t="e">
        <f t="shared" si="17"/>
        <v>#NUM!</v>
      </c>
      <c r="U20" s="16"/>
      <c r="V20" s="60">
        <f t="shared" si="18"/>
        <v>0</v>
      </c>
      <c r="W20" s="13">
        <f t="shared" si="27"/>
        <v>0</v>
      </c>
      <c r="X20" s="13">
        <f t="shared" si="19"/>
        <v>0</v>
      </c>
    </row>
    <row r="21" spans="1:24">
      <c r="A21" s="19"/>
      <c r="B21" s="60"/>
      <c r="C21" s="60">
        <f t="shared" si="20"/>
        <v>0</v>
      </c>
      <c r="D21" s="19"/>
      <c r="E21" s="42"/>
      <c r="F21" s="42">
        <f t="shared" si="21"/>
        <v>0</v>
      </c>
      <c r="G21" s="17"/>
      <c r="H21" s="17">
        <f t="shared" si="22"/>
        <v>0</v>
      </c>
      <c r="I21" s="17"/>
      <c r="J21" s="17"/>
      <c r="K21" s="42"/>
      <c r="L21" s="60">
        <f t="shared" si="23"/>
        <v>0</v>
      </c>
      <c r="M21" s="16"/>
      <c r="N21" s="60" t="e">
        <f t="shared" si="24"/>
        <v>#NUM!</v>
      </c>
      <c r="O21" s="16"/>
      <c r="P21" s="60" t="e">
        <f t="shared" si="25"/>
        <v>#NUM!</v>
      </c>
      <c r="Q21" s="60"/>
      <c r="R21" s="60">
        <f t="shared" si="16"/>
        <v>491.67</v>
      </c>
      <c r="S21" s="61" t="e">
        <f t="shared" si="26"/>
        <v>#NUM!</v>
      </c>
      <c r="T21" s="60" t="e">
        <f t="shared" si="17"/>
        <v>#NUM!</v>
      </c>
      <c r="U21" s="16"/>
      <c r="V21" s="60">
        <f t="shared" si="18"/>
        <v>0</v>
      </c>
      <c r="W21" s="13">
        <f t="shared" si="27"/>
        <v>0</v>
      </c>
      <c r="X21" s="13">
        <f t="shared" si="19"/>
        <v>0</v>
      </c>
    </row>
    <row r="22" spans="1:24">
      <c r="A22" s="19"/>
      <c r="B22" s="60"/>
      <c r="C22" s="60">
        <f t="shared" si="20"/>
        <v>0</v>
      </c>
      <c r="D22" s="19"/>
      <c r="E22" s="42"/>
      <c r="F22" s="42">
        <f t="shared" si="21"/>
        <v>0</v>
      </c>
      <c r="G22" s="17"/>
      <c r="H22" s="17">
        <f t="shared" si="22"/>
        <v>0</v>
      </c>
      <c r="I22" s="17"/>
      <c r="J22" s="17"/>
      <c r="K22" s="42"/>
      <c r="L22" s="60">
        <f t="shared" si="23"/>
        <v>0</v>
      </c>
      <c r="M22" s="16"/>
      <c r="N22" s="60" t="e">
        <f t="shared" si="24"/>
        <v>#NUM!</v>
      </c>
      <c r="O22" s="16"/>
      <c r="P22" s="60" t="e">
        <f t="shared" si="25"/>
        <v>#NUM!</v>
      </c>
      <c r="Q22" s="60"/>
      <c r="R22" s="60">
        <f t="shared" si="16"/>
        <v>491.67</v>
      </c>
      <c r="S22" s="61" t="e">
        <f t="shared" si="26"/>
        <v>#NUM!</v>
      </c>
      <c r="T22" s="60" t="e">
        <f t="shared" si="17"/>
        <v>#NUM!</v>
      </c>
      <c r="U22" s="16"/>
      <c r="V22" s="60">
        <f t="shared" si="18"/>
        <v>0</v>
      </c>
      <c r="W22" s="13">
        <f t="shared" si="27"/>
        <v>0</v>
      </c>
      <c r="X22" s="13">
        <f t="shared" si="19"/>
        <v>0</v>
      </c>
    </row>
    <row r="23" spans="1:24">
      <c r="A23" s="60"/>
      <c r="B23" s="60"/>
      <c r="C23" s="60">
        <f t="shared" si="20"/>
        <v>0</v>
      </c>
      <c r="D23" s="19"/>
      <c r="E23" s="42"/>
      <c r="F23" s="42">
        <f t="shared" si="21"/>
        <v>0</v>
      </c>
      <c r="G23" s="17"/>
      <c r="H23" s="17">
        <f t="shared" si="22"/>
        <v>0</v>
      </c>
      <c r="I23" s="17"/>
      <c r="J23" s="17"/>
      <c r="K23" s="42"/>
      <c r="L23" s="60">
        <f t="shared" si="23"/>
        <v>0</v>
      </c>
      <c r="M23" s="16"/>
      <c r="N23" s="60" t="e">
        <f t="shared" si="24"/>
        <v>#NUM!</v>
      </c>
      <c r="O23" s="16"/>
      <c r="P23" s="60" t="e">
        <f t="shared" si="25"/>
        <v>#NUM!</v>
      </c>
      <c r="Q23" s="60"/>
      <c r="R23" s="60">
        <f t="shared" si="16"/>
        <v>491.67</v>
      </c>
      <c r="S23" s="61" t="e">
        <f t="shared" si="26"/>
        <v>#NUM!</v>
      </c>
      <c r="T23" s="60" t="e">
        <f t="shared" si="17"/>
        <v>#NUM!</v>
      </c>
      <c r="U23" s="16"/>
      <c r="V23" s="60">
        <f t="shared" si="18"/>
        <v>0</v>
      </c>
      <c r="W23" s="13">
        <f t="shared" si="27"/>
        <v>0</v>
      </c>
      <c r="X23" s="13">
        <f t="shared" si="19"/>
        <v>0</v>
      </c>
    </row>
    <row r="24" spans="1:24">
      <c r="A24" s="19"/>
      <c r="B24" s="60"/>
      <c r="C24" s="60">
        <f t="shared" si="20"/>
        <v>0</v>
      </c>
      <c r="D24" s="19"/>
      <c r="E24" s="42"/>
      <c r="F24" s="42">
        <f t="shared" si="21"/>
        <v>0</v>
      </c>
      <c r="G24" s="17"/>
      <c r="H24" s="17">
        <f t="shared" si="22"/>
        <v>0</v>
      </c>
      <c r="I24" s="17"/>
      <c r="J24" s="17"/>
      <c r="K24" s="42"/>
      <c r="L24" s="60">
        <f t="shared" si="23"/>
        <v>0</v>
      </c>
      <c r="M24" s="16"/>
      <c r="N24" s="60" t="e">
        <f t="shared" si="24"/>
        <v>#NUM!</v>
      </c>
      <c r="O24" s="16"/>
      <c r="P24" s="60" t="e">
        <f t="shared" si="25"/>
        <v>#NUM!</v>
      </c>
      <c r="Q24" s="60"/>
      <c r="R24" s="60">
        <f t="shared" si="16"/>
        <v>491.67</v>
      </c>
      <c r="S24" s="61" t="e">
        <f t="shared" si="26"/>
        <v>#NUM!</v>
      </c>
      <c r="T24" s="60" t="e">
        <f t="shared" si="17"/>
        <v>#NUM!</v>
      </c>
      <c r="U24" s="16"/>
      <c r="V24" s="60">
        <f t="shared" si="18"/>
        <v>0</v>
      </c>
      <c r="W24" s="13">
        <f t="shared" si="27"/>
        <v>0</v>
      </c>
      <c r="X24" s="13">
        <f t="shared" si="19"/>
        <v>0</v>
      </c>
    </row>
    <row r="25" spans="1:24">
      <c r="A25" s="19"/>
      <c r="B25" s="60"/>
      <c r="C25" s="60">
        <f t="shared" si="20"/>
        <v>0</v>
      </c>
      <c r="D25" s="19"/>
      <c r="E25" s="42"/>
      <c r="F25" s="42">
        <f t="shared" si="21"/>
        <v>0</v>
      </c>
      <c r="G25" s="17"/>
      <c r="H25" s="17">
        <f t="shared" si="22"/>
        <v>0</v>
      </c>
      <c r="I25" s="17"/>
      <c r="J25" s="17"/>
      <c r="K25" s="42"/>
      <c r="L25" s="60">
        <f t="shared" si="23"/>
        <v>0</v>
      </c>
      <c r="M25" s="16"/>
      <c r="N25" s="60" t="e">
        <f t="shared" si="24"/>
        <v>#NUM!</v>
      </c>
      <c r="O25" s="16"/>
      <c r="P25" s="60" t="e">
        <f t="shared" si="25"/>
        <v>#NUM!</v>
      </c>
      <c r="Q25" s="60"/>
      <c r="R25" s="60">
        <f t="shared" si="16"/>
        <v>491.67</v>
      </c>
      <c r="S25" s="61" t="e">
        <f t="shared" si="26"/>
        <v>#NUM!</v>
      </c>
      <c r="T25" s="60" t="e">
        <f t="shared" si="17"/>
        <v>#NUM!</v>
      </c>
      <c r="U25" s="16"/>
      <c r="V25" s="60">
        <f t="shared" si="18"/>
        <v>0</v>
      </c>
      <c r="W25" s="13">
        <f t="shared" si="27"/>
        <v>0</v>
      </c>
      <c r="X25" s="13">
        <f t="shared" si="19"/>
        <v>0</v>
      </c>
    </row>
    <row r="26" spans="1:24">
      <c r="A26" s="19"/>
      <c r="B26" s="60"/>
      <c r="C26" s="60">
        <f t="shared" si="20"/>
        <v>0</v>
      </c>
      <c r="D26" s="19"/>
      <c r="E26" s="42"/>
      <c r="F26" s="42">
        <f t="shared" si="21"/>
        <v>0</v>
      </c>
      <c r="G26" s="17"/>
      <c r="H26" s="17">
        <f t="shared" si="22"/>
        <v>0</v>
      </c>
      <c r="I26" s="17"/>
      <c r="J26" s="17"/>
      <c r="K26" s="42"/>
      <c r="L26" s="60">
        <f t="shared" si="23"/>
        <v>0</v>
      </c>
      <c r="M26" s="16"/>
      <c r="N26" s="60" t="e">
        <f t="shared" si="24"/>
        <v>#NUM!</v>
      </c>
      <c r="O26" s="16"/>
      <c r="P26" s="60" t="e">
        <f t="shared" si="25"/>
        <v>#NUM!</v>
      </c>
      <c r="Q26" s="60"/>
      <c r="R26" s="60">
        <f t="shared" si="16"/>
        <v>491.67</v>
      </c>
      <c r="S26" s="61" t="e">
        <f t="shared" si="26"/>
        <v>#NUM!</v>
      </c>
      <c r="T26" s="60" t="e">
        <f t="shared" si="17"/>
        <v>#NUM!</v>
      </c>
      <c r="U26" s="16"/>
      <c r="V26" s="60">
        <f t="shared" si="18"/>
        <v>0</v>
      </c>
      <c r="W26" s="13">
        <f t="shared" si="27"/>
        <v>0</v>
      </c>
      <c r="X26" s="13">
        <f t="shared" si="19"/>
        <v>0</v>
      </c>
    </row>
    <row r="27" spans="1:24">
      <c r="A27" s="19"/>
      <c r="B27" s="60"/>
      <c r="C27" s="60">
        <f t="shared" si="20"/>
        <v>0</v>
      </c>
      <c r="D27" s="19"/>
      <c r="E27" s="42"/>
      <c r="F27" s="42">
        <f t="shared" si="21"/>
        <v>0</v>
      </c>
      <c r="G27" s="17"/>
      <c r="H27" s="17">
        <f t="shared" si="22"/>
        <v>0</v>
      </c>
      <c r="I27" s="17"/>
      <c r="J27" s="17"/>
      <c r="K27" s="42"/>
      <c r="L27" s="60">
        <f t="shared" si="23"/>
        <v>0</v>
      </c>
      <c r="M27" s="16"/>
      <c r="N27" s="60" t="e">
        <f t="shared" si="24"/>
        <v>#NUM!</v>
      </c>
      <c r="O27" s="16"/>
      <c r="P27" s="60" t="e">
        <f t="shared" si="25"/>
        <v>#NUM!</v>
      </c>
      <c r="Q27" s="60"/>
      <c r="R27" s="60">
        <f t="shared" si="16"/>
        <v>491.67</v>
      </c>
      <c r="S27" s="61" t="e">
        <f t="shared" si="26"/>
        <v>#NUM!</v>
      </c>
      <c r="T27" s="60" t="e">
        <f t="shared" si="17"/>
        <v>#NUM!</v>
      </c>
      <c r="U27" s="16"/>
      <c r="V27" s="60">
        <f t="shared" si="18"/>
        <v>0</v>
      </c>
      <c r="W27" s="13">
        <f t="shared" si="27"/>
        <v>0</v>
      </c>
      <c r="X27" s="13">
        <f t="shared" si="19"/>
        <v>0</v>
      </c>
    </row>
    <row r="28" spans="1:24">
      <c r="A28" s="19"/>
      <c r="B28" s="60"/>
      <c r="C28" s="60">
        <f t="shared" si="20"/>
        <v>0</v>
      </c>
      <c r="D28" s="19"/>
      <c r="E28" s="42"/>
      <c r="F28" s="42">
        <f t="shared" si="21"/>
        <v>0</v>
      </c>
      <c r="G28" s="17"/>
      <c r="H28" s="17">
        <f t="shared" si="22"/>
        <v>0</v>
      </c>
      <c r="I28" s="17"/>
      <c r="J28" s="17"/>
      <c r="K28" s="42"/>
      <c r="L28" s="60">
        <f t="shared" si="23"/>
        <v>0</v>
      </c>
      <c r="M28" s="16"/>
      <c r="N28" s="60" t="e">
        <f t="shared" si="24"/>
        <v>#NUM!</v>
      </c>
      <c r="O28" s="16"/>
      <c r="P28" s="60" t="e">
        <f t="shared" si="25"/>
        <v>#NUM!</v>
      </c>
      <c r="Q28" s="60"/>
      <c r="R28" s="60">
        <f t="shared" si="16"/>
        <v>491.67</v>
      </c>
      <c r="S28" s="61" t="e">
        <f t="shared" si="26"/>
        <v>#NUM!</v>
      </c>
      <c r="T28" s="60" t="e">
        <f t="shared" si="17"/>
        <v>#NUM!</v>
      </c>
      <c r="U28" s="16"/>
      <c r="V28" s="60">
        <f t="shared" si="18"/>
        <v>0</v>
      </c>
      <c r="W28" s="13">
        <f t="shared" si="27"/>
        <v>0</v>
      </c>
      <c r="X28" s="13">
        <f t="shared" si="19"/>
        <v>0</v>
      </c>
    </row>
    <row r="29" spans="1:24">
      <c r="A29" s="19"/>
      <c r="B29" s="60"/>
      <c r="C29" s="60">
        <f t="shared" si="20"/>
        <v>0</v>
      </c>
      <c r="D29" s="19"/>
      <c r="E29" s="42"/>
      <c r="F29" s="42">
        <f t="shared" si="21"/>
        <v>0</v>
      </c>
      <c r="G29" s="17"/>
      <c r="H29" s="17">
        <f t="shared" si="22"/>
        <v>0</v>
      </c>
      <c r="I29" s="17"/>
      <c r="J29" s="17"/>
      <c r="K29" s="42"/>
      <c r="L29" s="60">
        <f t="shared" si="23"/>
        <v>0</v>
      </c>
      <c r="M29" s="16"/>
      <c r="N29" s="60" t="e">
        <f t="shared" si="24"/>
        <v>#NUM!</v>
      </c>
      <c r="O29" s="16"/>
      <c r="P29" s="60" t="e">
        <f t="shared" si="25"/>
        <v>#NUM!</v>
      </c>
      <c r="Q29" s="60"/>
      <c r="R29" s="60">
        <f t="shared" si="16"/>
        <v>491.67</v>
      </c>
      <c r="S29" s="61" t="e">
        <f t="shared" si="26"/>
        <v>#NUM!</v>
      </c>
      <c r="T29" s="60" t="e">
        <f t="shared" si="17"/>
        <v>#NUM!</v>
      </c>
      <c r="U29" s="16"/>
      <c r="V29" s="60">
        <f t="shared" si="18"/>
        <v>0</v>
      </c>
      <c r="W29" s="13">
        <f t="shared" si="27"/>
        <v>0</v>
      </c>
      <c r="X29" s="13">
        <f t="shared" si="19"/>
        <v>0</v>
      </c>
    </row>
    <row r="30" spans="1:24">
      <c r="A30" s="38"/>
      <c r="B30" s="60"/>
      <c r="C30" s="60">
        <f t="shared" si="20"/>
        <v>0</v>
      </c>
      <c r="D30" s="19"/>
      <c r="E30" s="42"/>
      <c r="F30" s="42">
        <f t="shared" si="21"/>
        <v>0</v>
      </c>
      <c r="G30" s="17"/>
      <c r="H30" s="17">
        <f t="shared" si="22"/>
        <v>0</v>
      </c>
      <c r="I30" s="17"/>
      <c r="J30" s="17"/>
      <c r="K30" s="42"/>
      <c r="L30" s="60">
        <f t="shared" si="23"/>
        <v>0</v>
      </c>
      <c r="M30" s="16"/>
      <c r="N30" s="60" t="e">
        <f t="shared" si="24"/>
        <v>#NUM!</v>
      </c>
      <c r="O30" s="16"/>
      <c r="P30" s="60" t="e">
        <f t="shared" si="25"/>
        <v>#NUM!</v>
      </c>
      <c r="Q30" s="60"/>
      <c r="R30" s="60">
        <f t="shared" si="16"/>
        <v>491.67</v>
      </c>
      <c r="S30" s="61" t="e">
        <f t="shared" si="26"/>
        <v>#NUM!</v>
      </c>
      <c r="T30" s="60" t="e">
        <f t="shared" si="17"/>
        <v>#NUM!</v>
      </c>
      <c r="U30" s="16"/>
      <c r="V30" s="60">
        <f t="shared" si="18"/>
        <v>0</v>
      </c>
      <c r="W30" s="13">
        <f t="shared" si="27"/>
        <v>0</v>
      </c>
      <c r="X30" s="13">
        <f t="shared" si="19"/>
        <v>0</v>
      </c>
    </row>
    <row r="31" spans="1:24">
      <c r="A31" s="38"/>
      <c r="B31" s="60"/>
      <c r="C31" s="60">
        <f t="shared" si="20"/>
        <v>0</v>
      </c>
      <c r="D31" s="19"/>
      <c r="E31" s="42"/>
      <c r="F31" s="42">
        <f t="shared" si="21"/>
        <v>0</v>
      </c>
      <c r="G31" s="17"/>
      <c r="H31" s="17">
        <f t="shared" si="22"/>
        <v>0</v>
      </c>
      <c r="I31" s="17"/>
      <c r="J31" s="17"/>
      <c r="K31" s="42"/>
      <c r="L31" s="60">
        <f t="shared" si="23"/>
        <v>0</v>
      </c>
      <c r="M31" s="16"/>
      <c r="N31" s="60" t="e">
        <f t="shared" si="24"/>
        <v>#NUM!</v>
      </c>
      <c r="O31" s="16"/>
      <c r="P31" s="60" t="e">
        <f t="shared" si="25"/>
        <v>#NUM!</v>
      </c>
      <c r="Q31" s="60"/>
      <c r="R31" s="60">
        <f t="shared" si="16"/>
        <v>491.67</v>
      </c>
      <c r="S31" s="61" t="e">
        <f t="shared" si="26"/>
        <v>#NUM!</v>
      </c>
      <c r="T31" s="60" t="e">
        <f t="shared" si="17"/>
        <v>#NUM!</v>
      </c>
      <c r="U31" s="16"/>
      <c r="V31" s="60">
        <f t="shared" si="18"/>
        <v>0</v>
      </c>
      <c r="W31" s="13">
        <f t="shared" si="27"/>
        <v>0</v>
      </c>
      <c r="X31" s="13">
        <f t="shared" si="19"/>
        <v>0</v>
      </c>
    </row>
    <row r="32" spans="1:24">
      <c r="A32" s="38"/>
      <c r="B32" s="60"/>
      <c r="C32" s="60">
        <f t="shared" si="20"/>
        <v>0</v>
      </c>
      <c r="D32" s="19"/>
      <c r="E32" s="42"/>
      <c r="F32" s="42">
        <f t="shared" si="21"/>
        <v>0</v>
      </c>
      <c r="G32" s="17"/>
      <c r="H32" s="17">
        <f t="shared" si="22"/>
        <v>0</v>
      </c>
      <c r="I32" s="17"/>
      <c r="J32" s="17"/>
      <c r="K32" s="42"/>
      <c r="L32" s="60">
        <f t="shared" si="23"/>
        <v>0</v>
      </c>
      <c r="M32" s="16"/>
      <c r="N32" s="60" t="e">
        <f t="shared" si="24"/>
        <v>#NUM!</v>
      </c>
      <c r="O32" s="16"/>
      <c r="P32" s="60" t="e">
        <f t="shared" si="25"/>
        <v>#NUM!</v>
      </c>
      <c r="Q32" s="60"/>
      <c r="R32" s="60">
        <f t="shared" si="16"/>
        <v>491.67</v>
      </c>
      <c r="S32" s="61" t="e">
        <f t="shared" si="26"/>
        <v>#NUM!</v>
      </c>
      <c r="T32" s="60" t="e">
        <f t="shared" si="17"/>
        <v>#NUM!</v>
      </c>
      <c r="U32" s="16"/>
      <c r="V32" s="60">
        <f t="shared" si="18"/>
        <v>0</v>
      </c>
      <c r="W32" s="13">
        <f t="shared" si="27"/>
        <v>0</v>
      </c>
      <c r="X32" s="13">
        <f t="shared" si="19"/>
        <v>0</v>
      </c>
    </row>
    <row r="33" spans="1:24">
      <c r="A33" s="38"/>
      <c r="B33" s="60"/>
      <c r="C33" s="60">
        <f t="shared" si="20"/>
        <v>0</v>
      </c>
      <c r="D33" s="19"/>
      <c r="E33" s="42"/>
      <c r="F33" s="42">
        <f t="shared" si="21"/>
        <v>0</v>
      </c>
      <c r="G33" s="17"/>
      <c r="H33" s="17">
        <f t="shared" si="22"/>
        <v>0</v>
      </c>
      <c r="I33" s="17"/>
      <c r="J33" s="17"/>
      <c r="K33" s="42"/>
      <c r="L33" s="60">
        <f t="shared" si="23"/>
        <v>0</v>
      </c>
      <c r="M33" s="16"/>
      <c r="N33" s="60" t="e">
        <f t="shared" si="24"/>
        <v>#NUM!</v>
      </c>
      <c r="O33" s="16"/>
      <c r="P33" s="60" t="e">
        <f t="shared" si="25"/>
        <v>#NUM!</v>
      </c>
      <c r="Q33" s="60"/>
      <c r="R33" s="60">
        <f t="shared" si="16"/>
        <v>491.67</v>
      </c>
      <c r="S33" s="61" t="e">
        <f t="shared" si="26"/>
        <v>#NUM!</v>
      </c>
      <c r="T33" s="60" t="e">
        <f t="shared" si="17"/>
        <v>#NUM!</v>
      </c>
      <c r="U33" s="16"/>
      <c r="V33" s="60">
        <f t="shared" si="18"/>
        <v>0</v>
      </c>
      <c r="W33" s="13">
        <f t="shared" si="27"/>
        <v>0</v>
      </c>
      <c r="X33" s="13">
        <f t="shared" si="19"/>
        <v>0</v>
      </c>
    </row>
    <row r="34" spans="1:24">
      <c r="A34" s="38"/>
      <c r="B34" s="60"/>
      <c r="C34" s="60">
        <f t="shared" si="20"/>
        <v>0</v>
      </c>
      <c r="D34" s="19"/>
      <c r="E34" s="42"/>
      <c r="F34" s="42">
        <f t="shared" si="21"/>
        <v>0</v>
      </c>
      <c r="G34" s="17"/>
      <c r="H34" s="17">
        <f t="shared" si="22"/>
        <v>0</v>
      </c>
      <c r="I34" s="17"/>
      <c r="J34" s="17"/>
      <c r="K34" s="42"/>
      <c r="L34" s="60">
        <f t="shared" si="23"/>
        <v>0</v>
      </c>
      <c r="M34" s="16"/>
      <c r="N34" s="60" t="e">
        <f t="shared" si="24"/>
        <v>#NUM!</v>
      </c>
      <c r="O34" s="16"/>
      <c r="P34" s="60" t="e">
        <f t="shared" si="25"/>
        <v>#NUM!</v>
      </c>
      <c r="Q34" s="60"/>
      <c r="R34" s="60">
        <f t="shared" si="16"/>
        <v>491.67</v>
      </c>
      <c r="S34" s="61" t="e">
        <f t="shared" si="26"/>
        <v>#NUM!</v>
      </c>
      <c r="T34" s="60" t="e">
        <f t="shared" si="17"/>
        <v>#NUM!</v>
      </c>
      <c r="U34" s="16"/>
      <c r="V34" s="60">
        <f t="shared" si="18"/>
        <v>0</v>
      </c>
      <c r="W34" s="13">
        <f t="shared" si="27"/>
        <v>0</v>
      </c>
      <c r="X34" s="13">
        <f t="shared" si="19"/>
        <v>0</v>
      </c>
    </row>
    <row r="35" spans="1:24">
      <c r="A35" s="38"/>
      <c r="B35" s="60"/>
      <c r="C35" s="60">
        <f t="shared" si="20"/>
        <v>0</v>
      </c>
      <c r="D35" s="19"/>
      <c r="E35" s="42"/>
      <c r="F35" s="42">
        <f t="shared" si="21"/>
        <v>0</v>
      </c>
      <c r="G35" s="17"/>
      <c r="H35" s="17">
        <f t="shared" si="22"/>
        <v>0</v>
      </c>
      <c r="I35" s="17"/>
      <c r="J35" s="17"/>
      <c r="K35" s="42"/>
      <c r="L35" s="60">
        <f t="shared" si="23"/>
        <v>0</v>
      </c>
      <c r="M35" s="16"/>
      <c r="N35" s="60" t="e">
        <f t="shared" si="24"/>
        <v>#NUM!</v>
      </c>
      <c r="O35" s="16"/>
      <c r="P35" s="60" t="e">
        <f t="shared" si="25"/>
        <v>#NUM!</v>
      </c>
      <c r="Q35" s="60"/>
      <c r="R35" s="60">
        <f t="shared" si="16"/>
        <v>491.67</v>
      </c>
      <c r="S35" s="61" t="e">
        <f t="shared" si="26"/>
        <v>#NUM!</v>
      </c>
      <c r="T35" s="60" t="e">
        <f t="shared" si="17"/>
        <v>#NUM!</v>
      </c>
      <c r="U35" s="16"/>
      <c r="V35" s="60">
        <f t="shared" si="18"/>
        <v>0</v>
      </c>
      <c r="W35" s="13">
        <f t="shared" si="27"/>
        <v>0</v>
      </c>
      <c r="X35" s="13">
        <f t="shared" si="19"/>
        <v>0</v>
      </c>
    </row>
    <row r="36" spans="1:24">
      <c r="A36" s="38"/>
      <c r="B36" s="60"/>
      <c r="C36" s="60">
        <f t="shared" si="20"/>
        <v>0</v>
      </c>
      <c r="D36" s="19"/>
      <c r="E36" s="42"/>
      <c r="F36" s="42">
        <f t="shared" si="21"/>
        <v>0</v>
      </c>
      <c r="G36" s="17"/>
      <c r="H36" s="17">
        <f t="shared" si="22"/>
        <v>0</v>
      </c>
      <c r="I36" s="17"/>
      <c r="J36" s="17"/>
      <c r="K36" s="42"/>
      <c r="L36" s="60">
        <f t="shared" si="23"/>
        <v>0</v>
      </c>
      <c r="M36" s="16"/>
      <c r="N36" s="60" t="e">
        <f t="shared" si="24"/>
        <v>#NUM!</v>
      </c>
      <c r="O36" s="16"/>
      <c r="P36" s="60" t="e">
        <f t="shared" si="25"/>
        <v>#NUM!</v>
      </c>
      <c r="Q36" s="60"/>
      <c r="R36" s="60">
        <f t="shared" si="16"/>
        <v>491.67</v>
      </c>
      <c r="S36" s="61" t="e">
        <f t="shared" si="26"/>
        <v>#NUM!</v>
      </c>
      <c r="T36" s="60" t="e">
        <f t="shared" si="17"/>
        <v>#NUM!</v>
      </c>
      <c r="U36" s="16"/>
      <c r="V36" s="60">
        <f t="shared" si="18"/>
        <v>0</v>
      </c>
      <c r="W36" s="13">
        <f t="shared" si="27"/>
        <v>0</v>
      </c>
      <c r="X36" s="13">
        <f t="shared" si="19"/>
        <v>0</v>
      </c>
    </row>
    <row r="37" spans="1:24">
      <c r="A37" s="38"/>
      <c r="B37" s="60"/>
      <c r="C37" s="60">
        <f t="shared" si="20"/>
        <v>0</v>
      </c>
      <c r="D37" s="19"/>
      <c r="E37" s="42"/>
      <c r="F37" s="42">
        <f t="shared" si="21"/>
        <v>0</v>
      </c>
      <c r="G37" s="17"/>
      <c r="H37" s="17">
        <f t="shared" si="22"/>
        <v>0</v>
      </c>
      <c r="I37" s="17"/>
      <c r="J37" s="17"/>
      <c r="K37" s="42"/>
      <c r="L37" s="60">
        <f t="shared" si="23"/>
        <v>0</v>
      </c>
      <c r="M37" s="16"/>
      <c r="N37" s="60" t="e">
        <f t="shared" si="24"/>
        <v>#NUM!</v>
      </c>
      <c r="O37" s="16"/>
      <c r="P37" s="60" t="e">
        <f t="shared" si="25"/>
        <v>#NUM!</v>
      </c>
      <c r="Q37" s="60"/>
      <c r="R37" s="60">
        <f t="shared" si="16"/>
        <v>491.67</v>
      </c>
      <c r="S37" s="61" t="e">
        <f t="shared" si="26"/>
        <v>#NUM!</v>
      </c>
      <c r="T37" s="60" t="e">
        <f t="shared" si="17"/>
        <v>#NUM!</v>
      </c>
      <c r="U37" s="16"/>
      <c r="V37" s="60">
        <f t="shared" si="18"/>
        <v>0</v>
      </c>
      <c r="W37" s="13">
        <f t="shared" si="27"/>
        <v>0</v>
      </c>
      <c r="X37" s="13">
        <f t="shared" si="19"/>
        <v>0</v>
      </c>
    </row>
    <row r="38" spans="1:24">
      <c r="A38" s="38"/>
      <c r="B38" s="60"/>
      <c r="C38" s="60">
        <f t="shared" si="20"/>
        <v>0</v>
      </c>
      <c r="D38" s="19"/>
      <c r="E38" s="42"/>
      <c r="F38" s="42">
        <f t="shared" si="21"/>
        <v>0</v>
      </c>
      <c r="G38" s="17"/>
      <c r="H38" s="17">
        <f t="shared" si="22"/>
        <v>0</v>
      </c>
      <c r="I38" s="17"/>
      <c r="J38" s="17"/>
      <c r="K38" s="42"/>
      <c r="L38" s="60">
        <f t="shared" si="23"/>
        <v>0</v>
      </c>
      <c r="M38" s="16"/>
      <c r="N38" s="60" t="e">
        <f t="shared" si="24"/>
        <v>#NUM!</v>
      </c>
      <c r="O38" s="16"/>
      <c r="P38" s="60" t="e">
        <f t="shared" si="25"/>
        <v>#NUM!</v>
      </c>
      <c r="Q38" s="60"/>
      <c r="R38" s="60">
        <f t="shared" si="16"/>
        <v>491.67</v>
      </c>
      <c r="S38" s="61" t="e">
        <f t="shared" si="26"/>
        <v>#NUM!</v>
      </c>
      <c r="T38" s="60" t="e">
        <f t="shared" si="17"/>
        <v>#NUM!</v>
      </c>
      <c r="U38" s="16"/>
      <c r="V38" s="60">
        <f t="shared" si="18"/>
        <v>0</v>
      </c>
      <c r="W38" s="13">
        <f t="shared" si="27"/>
        <v>0</v>
      </c>
      <c r="X38" s="13">
        <f t="shared" si="19"/>
        <v>0</v>
      </c>
    </row>
    <row r="39" spans="1:24">
      <c r="A39" s="38"/>
      <c r="B39" s="60"/>
      <c r="C39" s="60">
        <f t="shared" si="20"/>
        <v>0</v>
      </c>
      <c r="D39" s="19"/>
      <c r="E39" s="42"/>
      <c r="F39" s="42">
        <f t="shared" si="21"/>
        <v>0</v>
      </c>
      <c r="G39" s="17"/>
      <c r="H39" s="17">
        <f t="shared" si="22"/>
        <v>0</v>
      </c>
      <c r="I39" s="17"/>
      <c r="J39" s="17"/>
      <c r="K39" s="42"/>
      <c r="L39" s="60">
        <f t="shared" si="23"/>
        <v>0</v>
      </c>
      <c r="M39" s="16"/>
      <c r="N39" s="60" t="e">
        <f t="shared" si="24"/>
        <v>#NUM!</v>
      </c>
      <c r="O39" s="16"/>
      <c r="P39" s="60" t="e">
        <f t="shared" si="25"/>
        <v>#NUM!</v>
      </c>
      <c r="Q39" s="60"/>
      <c r="R39" s="60">
        <f t="shared" si="16"/>
        <v>491.67</v>
      </c>
      <c r="S39" s="61" t="e">
        <f t="shared" si="26"/>
        <v>#NUM!</v>
      </c>
      <c r="T39" s="60" t="e">
        <f t="shared" si="17"/>
        <v>#NUM!</v>
      </c>
      <c r="U39" s="16"/>
      <c r="V39" s="60">
        <f t="shared" si="18"/>
        <v>0</v>
      </c>
      <c r="W39" s="13">
        <f t="shared" si="27"/>
        <v>0</v>
      </c>
      <c r="X39" s="13">
        <f t="shared" si="19"/>
        <v>0</v>
      </c>
    </row>
    <row r="40" spans="1:24">
      <c r="A40" s="38"/>
      <c r="B40" s="60"/>
      <c r="C40" s="60">
        <f t="shared" si="20"/>
        <v>0</v>
      </c>
      <c r="D40" s="19"/>
      <c r="E40" s="42"/>
      <c r="F40" s="42">
        <f t="shared" si="21"/>
        <v>0</v>
      </c>
      <c r="G40" s="17"/>
      <c r="H40" s="17">
        <f t="shared" si="22"/>
        <v>0</v>
      </c>
      <c r="I40" s="17"/>
      <c r="J40" s="17"/>
      <c r="K40" s="42"/>
      <c r="L40" s="60">
        <f t="shared" si="23"/>
        <v>0</v>
      </c>
      <c r="M40" s="16"/>
      <c r="N40" s="60" t="e">
        <f t="shared" si="24"/>
        <v>#NUM!</v>
      </c>
      <c r="O40" s="16"/>
      <c r="P40" s="60" t="e">
        <f t="shared" si="25"/>
        <v>#NUM!</v>
      </c>
      <c r="Q40" s="60"/>
      <c r="R40" s="60">
        <f t="shared" si="16"/>
        <v>491.67</v>
      </c>
      <c r="S40" s="61" t="e">
        <f t="shared" si="26"/>
        <v>#NUM!</v>
      </c>
      <c r="T40" s="60" t="e">
        <f t="shared" si="17"/>
        <v>#NUM!</v>
      </c>
      <c r="U40" s="16"/>
      <c r="V40" s="60">
        <f t="shared" si="18"/>
        <v>0</v>
      </c>
      <c r="W40" s="13">
        <f t="shared" si="27"/>
        <v>0</v>
      </c>
      <c r="X40" s="13">
        <f t="shared" si="19"/>
        <v>0</v>
      </c>
    </row>
    <row r="41" spans="1:24">
      <c r="A41" s="38"/>
      <c r="B41" s="60"/>
      <c r="C41" s="60">
        <f t="shared" si="20"/>
        <v>0</v>
      </c>
      <c r="D41" s="19"/>
      <c r="E41" s="42"/>
      <c r="F41" s="42">
        <f t="shared" si="21"/>
        <v>0</v>
      </c>
      <c r="G41" s="17"/>
      <c r="H41" s="17">
        <f t="shared" si="22"/>
        <v>0</v>
      </c>
      <c r="I41" s="17"/>
      <c r="J41" s="17"/>
      <c r="K41" s="42"/>
      <c r="L41" s="60">
        <f t="shared" si="23"/>
        <v>0</v>
      </c>
      <c r="M41" s="16"/>
      <c r="N41" s="60" t="e">
        <f t="shared" si="24"/>
        <v>#NUM!</v>
      </c>
      <c r="O41" s="16"/>
      <c r="P41" s="60" t="e">
        <f t="shared" si="25"/>
        <v>#NUM!</v>
      </c>
      <c r="Q41" s="60"/>
      <c r="R41" s="60">
        <f t="shared" si="16"/>
        <v>491.67</v>
      </c>
      <c r="S41" s="61" t="e">
        <f t="shared" si="26"/>
        <v>#NUM!</v>
      </c>
      <c r="T41" s="60" t="e">
        <f t="shared" si="17"/>
        <v>#NUM!</v>
      </c>
      <c r="U41" s="16"/>
      <c r="V41" s="60">
        <f t="shared" si="18"/>
        <v>0</v>
      </c>
      <c r="W41" s="13">
        <f t="shared" si="27"/>
        <v>0</v>
      </c>
      <c r="X41" s="13">
        <f t="shared" si="19"/>
        <v>0</v>
      </c>
    </row>
    <row r="42" spans="1:24">
      <c r="A42" s="38"/>
      <c r="B42" s="60"/>
      <c r="C42" s="60">
        <f t="shared" si="20"/>
        <v>0</v>
      </c>
      <c r="D42" s="19"/>
      <c r="E42" s="42"/>
      <c r="F42" s="42">
        <f t="shared" si="21"/>
        <v>0</v>
      </c>
      <c r="G42" s="17"/>
      <c r="H42" s="17">
        <f t="shared" si="22"/>
        <v>0</v>
      </c>
      <c r="I42" s="17"/>
      <c r="J42" s="17"/>
      <c r="K42" s="42"/>
      <c r="L42" s="60">
        <f t="shared" si="23"/>
        <v>0</v>
      </c>
      <c r="M42" s="16"/>
      <c r="N42" s="60" t="e">
        <f t="shared" si="24"/>
        <v>#NUM!</v>
      </c>
      <c r="O42" s="16"/>
      <c r="P42" s="60" t="e">
        <f t="shared" si="25"/>
        <v>#NUM!</v>
      </c>
      <c r="Q42" s="60"/>
      <c r="R42" s="60">
        <f t="shared" si="16"/>
        <v>491.67</v>
      </c>
      <c r="S42" s="61" t="e">
        <f t="shared" si="26"/>
        <v>#NUM!</v>
      </c>
      <c r="T42" s="60" t="e">
        <f t="shared" si="17"/>
        <v>#NUM!</v>
      </c>
      <c r="U42" s="16"/>
      <c r="V42" s="60">
        <f t="shared" si="18"/>
        <v>0</v>
      </c>
      <c r="W42" s="13">
        <f t="shared" si="27"/>
        <v>0</v>
      </c>
      <c r="X42" s="13">
        <f t="shared" si="19"/>
        <v>0</v>
      </c>
    </row>
    <row r="43" spans="1:24">
      <c r="A43" s="38"/>
      <c r="B43" s="60"/>
      <c r="C43" s="60">
        <f t="shared" si="20"/>
        <v>0</v>
      </c>
      <c r="D43" s="19"/>
      <c r="E43" s="42"/>
      <c r="F43" s="42">
        <f t="shared" si="21"/>
        <v>0</v>
      </c>
      <c r="G43" s="17"/>
      <c r="H43" s="17">
        <f t="shared" si="22"/>
        <v>0</v>
      </c>
      <c r="I43" s="17"/>
      <c r="J43" s="17"/>
      <c r="K43" s="42"/>
      <c r="L43" s="60">
        <f t="shared" si="23"/>
        <v>0</v>
      </c>
      <c r="M43" s="16"/>
      <c r="N43" s="60" t="e">
        <f t="shared" si="24"/>
        <v>#NUM!</v>
      </c>
      <c r="O43" s="16"/>
      <c r="P43" s="60" t="e">
        <f t="shared" si="25"/>
        <v>#NUM!</v>
      </c>
      <c r="Q43" s="60"/>
      <c r="R43" s="60">
        <f t="shared" si="16"/>
        <v>491.67</v>
      </c>
      <c r="S43" s="61" t="e">
        <f t="shared" si="26"/>
        <v>#NUM!</v>
      </c>
      <c r="T43" s="60" t="e">
        <f t="shared" si="17"/>
        <v>#NUM!</v>
      </c>
      <c r="U43" s="16"/>
      <c r="V43" s="60">
        <f t="shared" si="18"/>
        <v>0</v>
      </c>
      <c r="W43" s="13">
        <f t="shared" si="27"/>
        <v>0</v>
      </c>
      <c r="X43" s="13">
        <f t="shared" si="19"/>
        <v>0</v>
      </c>
    </row>
    <row r="44" spans="1:24">
      <c r="A44" s="38"/>
      <c r="B44" s="60"/>
      <c r="C44" s="60">
        <f t="shared" si="20"/>
        <v>0</v>
      </c>
      <c r="D44" s="19"/>
      <c r="E44" s="42"/>
      <c r="F44" s="42">
        <f t="shared" si="21"/>
        <v>0</v>
      </c>
      <c r="G44" s="17"/>
      <c r="H44" s="17">
        <f t="shared" si="22"/>
        <v>0</v>
      </c>
      <c r="I44" s="17"/>
      <c r="J44" s="17"/>
      <c r="K44" s="42"/>
      <c r="L44" s="60">
        <f t="shared" si="23"/>
        <v>0</v>
      </c>
      <c r="M44" s="16"/>
      <c r="N44" s="60" t="e">
        <f t="shared" si="24"/>
        <v>#NUM!</v>
      </c>
      <c r="O44" s="16"/>
      <c r="P44" s="60" t="e">
        <f t="shared" si="25"/>
        <v>#NUM!</v>
      </c>
      <c r="Q44" s="60"/>
      <c r="R44" s="60">
        <f t="shared" si="16"/>
        <v>491.67</v>
      </c>
      <c r="S44" s="61" t="e">
        <f t="shared" si="26"/>
        <v>#NUM!</v>
      </c>
      <c r="T44" s="60" t="e">
        <f t="shared" si="17"/>
        <v>#NUM!</v>
      </c>
      <c r="U44" s="16"/>
      <c r="V44" s="60">
        <f t="shared" si="18"/>
        <v>0</v>
      </c>
      <c r="W44" s="13">
        <f t="shared" si="27"/>
        <v>0</v>
      </c>
      <c r="X44" s="13">
        <f t="shared" si="19"/>
        <v>0</v>
      </c>
    </row>
    <row r="45" spans="1:24">
      <c r="A45" s="38"/>
      <c r="B45" s="60"/>
      <c r="C45" s="60">
        <f t="shared" si="20"/>
        <v>0</v>
      </c>
      <c r="D45" s="19"/>
      <c r="E45" s="42"/>
      <c r="F45" s="42">
        <f t="shared" si="21"/>
        <v>0</v>
      </c>
      <c r="G45" s="17"/>
      <c r="H45" s="17">
        <f t="shared" si="22"/>
        <v>0</v>
      </c>
      <c r="I45" s="17"/>
      <c r="J45" s="17"/>
      <c r="K45" s="42"/>
      <c r="L45" s="60">
        <f t="shared" si="23"/>
        <v>0</v>
      </c>
      <c r="M45" s="16"/>
      <c r="N45" s="60" t="e">
        <f t="shared" si="24"/>
        <v>#NUM!</v>
      </c>
      <c r="O45" s="16"/>
      <c r="P45" s="60" t="e">
        <f t="shared" si="25"/>
        <v>#NUM!</v>
      </c>
      <c r="Q45" s="60"/>
      <c r="R45" s="60">
        <f t="shared" si="16"/>
        <v>491.67</v>
      </c>
      <c r="S45" s="61" t="e">
        <f t="shared" si="26"/>
        <v>#NUM!</v>
      </c>
      <c r="T45" s="60" t="e">
        <f t="shared" si="17"/>
        <v>#NUM!</v>
      </c>
      <c r="U45" s="16"/>
      <c r="V45" s="60">
        <f t="shared" si="18"/>
        <v>0</v>
      </c>
      <c r="W45" s="13">
        <f t="shared" si="27"/>
        <v>0</v>
      </c>
      <c r="X45" s="13">
        <f t="shared" si="19"/>
        <v>0</v>
      </c>
    </row>
    <row r="46" spans="1:24">
      <c r="A46" s="38"/>
      <c r="B46" s="60"/>
      <c r="C46" s="60">
        <f t="shared" si="20"/>
        <v>0</v>
      </c>
      <c r="D46" s="19"/>
      <c r="E46" s="42"/>
      <c r="F46" s="42">
        <f t="shared" si="21"/>
        <v>0</v>
      </c>
      <c r="G46" s="17"/>
      <c r="H46" s="17">
        <f t="shared" si="22"/>
        <v>0</v>
      </c>
      <c r="I46" s="17"/>
      <c r="J46" s="17"/>
      <c r="K46" s="42"/>
      <c r="L46" s="60">
        <f t="shared" si="23"/>
        <v>0</v>
      </c>
      <c r="M46" s="16"/>
      <c r="N46" s="60" t="e">
        <f t="shared" si="24"/>
        <v>#NUM!</v>
      </c>
      <c r="O46" s="16"/>
      <c r="P46" s="60" t="e">
        <f t="shared" si="25"/>
        <v>#NUM!</v>
      </c>
      <c r="Q46" s="60"/>
      <c r="R46" s="60">
        <f t="shared" si="16"/>
        <v>491.67</v>
      </c>
      <c r="S46" s="61" t="e">
        <f t="shared" si="26"/>
        <v>#NUM!</v>
      </c>
      <c r="T46" s="60" t="e">
        <f t="shared" si="17"/>
        <v>#NUM!</v>
      </c>
      <c r="U46" s="16"/>
      <c r="V46" s="60">
        <f t="shared" si="18"/>
        <v>0</v>
      </c>
      <c r="W46" s="13">
        <f t="shared" si="27"/>
        <v>0</v>
      </c>
      <c r="X46" s="13">
        <f t="shared" si="19"/>
        <v>0</v>
      </c>
    </row>
    <row r="47" spans="1:24">
      <c r="A47" s="38"/>
      <c r="B47" s="60"/>
      <c r="C47" s="60">
        <f t="shared" si="20"/>
        <v>0</v>
      </c>
      <c r="D47" s="19"/>
      <c r="E47" s="42"/>
      <c r="F47" s="42">
        <f t="shared" si="21"/>
        <v>0</v>
      </c>
      <c r="G47" s="17"/>
      <c r="H47" s="17">
        <f t="shared" si="22"/>
        <v>0</v>
      </c>
      <c r="I47" s="17"/>
      <c r="J47" s="17"/>
      <c r="K47" s="42"/>
      <c r="L47" s="60">
        <f t="shared" si="23"/>
        <v>0</v>
      </c>
      <c r="M47" s="16"/>
      <c r="N47" s="60" t="e">
        <f t="shared" si="24"/>
        <v>#NUM!</v>
      </c>
      <c r="O47" s="16"/>
      <c r="P47" s="60" t="e">
        <f t="shared" si="25"/>
        <v>#NUM!</v>
      </c>
      <c r="Q47" s="60"/>
      <c r="R47" s="60">
        <f t="shared" si="16"/>
        <v>491.67</v>
      </c>
      <c r="S47" s="61" t="e">
        <f t="shared" si="26"/>
        <v>#NUM!</v>
      </c>
      <c r="T47" s="60" t="e">
        <f t="shared" si="17"/>
        <v>#NUM!</v>
      </c>
      <c r="U47" s="16"/>
      <c r="V47" s="60">
        <f t="shared" si="18"/>
        <v>0</v>
      </c>
      <c r="W47" s="13">
        <f t="shared" si="27"/>
        <v>0</v>
      </c>
      <c r="X47" s="13">
        <f t="shared" si="19"/>
        <v>0</v>
      </c>
    </row>
    <row r="48" spans="1:24">
      <c r="A48" s="38"/>
      <c r="B48" s="60"/>
      <c r="C48" s="60">
        <f t="shared" si="20"/>
        <v>0</v>
      </c>
      <c r="D48" s="19"/>
      <c r="E48" s="42"/>
      <c r="F48" s="42">
        <f t="shared" si="21"/>
        <v>0</v>
      </c>
      <c r="G48" s="17"/>
      <c r="H48" s="17">
        <f t="shared" si="22"/>
        <v>0</v>
      </c>
      <c r="I48" s="17"/>
      <c r="J48" s="17"/>
      <c r="K48" s="42"/>
      <c r="L48" s="60">
        <f t="shared" si="23"/>
        <v>0</v>
      </c>
      <c r="M48" s="16"/>
      <c r="N48" s="60" t="e">
        <f t="shared" si="24"/>
        <v>#NUM!</v>
      </c>
      <c r="O48" s="16"/>
      <c r="P48" s="60" t="e">
        <f t="shared" si="25"/>
        <v>#NUM!</v>
      </c>
      <c r="Q48" s="60"/>
      <c r="R48" s="60">
        <f t="shared" si="16"/>
        <v>491.67</v>
      </c>
      <c r="S48" s="61" t="e">
        <f t="shared" si="26"/>
        <v>#NUM!</v>
      </c>
      <c r="T48" s="60" t="e">
        <f t="shared" si="17"/>
        <v>#NUM!</v>
      </c>
      <c r="U48" s="16"/>
      <c r="V48" s="60">
        <f t="shared" si="18"/>
        <v>0</v>
      </c>
      <c r="W48" s="13">
        <f t="shared" si="27"/>
        <v>0</v>
      </c>
      <c r="X48" s="13">
        <f t="shared" si="19"/>
        <v>0</v>
      </c>
    </row>
    <row r="49" spans="1:24">
      <c r="A49" s="38"/>
      <c r="B49" s="60"/>
      <c r="C49" s="60">
        <f t="shared" si="20"/>
        <v>0</v>
      </c>
      <c r="D49" s="19"/>
      <c r="E49" s="42"/>
      <c r="F49" s="42">
        <f t="shared" si="21"/>
        <v>0</v>
      </c>
      <c r="G49" s="17"/>
      <c r="H49" s="17">
        <f t="shared" si="22"/>
        <v>0</v>
      </c>
      <c r="I49" s="17"/>
      <c r="J49" s="17"/>
      <c r="K49" s="42"/>
      <c r="L49" s="60">
        <f t="shared" si="23"/>
        <v>0</v>
      </c>
      <c r="M49" s="16"/>
      <c r="N49" s="60" t="e">
        <f t="shared" si="24"/>
        <v>#NUM!</v>
      </c>
      <c r="O49" s="16"/>
      <c r="P49" s="60" t="e">
        <f t="shared" si="25"/>
        <v>#NUM!</v>
      </c>
      <c r="Q49" s="60"/>
      <c r="R49" s="60">
        <f t="shared" si="16"/>
        <v>491.67</v>
      </c>
      <c r="S49" s="61" t="e">
        <f t="shared" si="26"/>
        <v>#NUM!</v>
      </c>
      <c r="T49" s="60" t="e">
        <f t="shared" si="17"/>
        <v>#NUM!</v>
      </c>
      <c r="U49" s="16"/>
      <c r="V49" s="60">
        <f t="shared" si="18"/>
        <v>0</v>
      </c>
      <c r="W49" s="13">
        <f t="shared" si="27"/>
        <v>0</v>
      </c>
      <c r="X49" s="13">
        <f t="shared" si="19"/>
        <v>0</v>
      </c>
    </row>
    <row r="50" spans="1:24">
      <c r="A50" s="38"/>
      <c r="B50" s="60"/>
      <c r="C50" s="60">
        <f t="shared" si="20"/>
        <v>0</v>
      </c>
      <c r="D50" s="19"/>
      <c r="E50" s="42"/>
      <c r="F50" s="42">
        <f t="shared" si="21"/>
        <v>0</v>
      </c>
      <c r="G50" s="17"/>
      <c r="H50" s="17">
        <f t="shared" si="22"/>
        <v>0</v>
      </c>
      <c r="I50" s="17"/>
      <c r="J50" s="17"/>
      <c r="K50" s="42"/>
      <c r="L50" s="60">
        <f t="shared" si="23"/>
        <v>0</v>
      </c>
      <c r="M50" s="16"/>
      <c r="N50" s="60" t="e">
        <f t="shared" si="24"/>
        <v>#NUM!</v>
      </c>
      <c r="O50" s="16"/>
      <c r="P50" s="60" t="e">
        <f t="shared" si="25"/>
        <v>#NUM!</v>
      </c>
      <c r="Q50" s="60"/>
      <c r="R50" s="60">
        <f t="shared" si="16"/>
        <v>491.67</v>
      </c>
      <c r="S50" s="61" t="e">
        <f t="shared" si="26"/>
        <v>#NUM!</v>
      </c>
      <c r="T50" s="60" t="e">
        <f t="shared" si="17"/>
        <v>#NUM!</v>
      </c>
      <c r="U50" s="16"/>
      <c r="V50" s="60">
        <f t="shared" si="18"/>
        <v>0</v>
      </c>
      <c r="W50" s="13">
        <f t="shared" si="27"/>
        <v>0</v>
      </c>
      <c r="X50" s="13">
        <f t="shared" si="19"/>
        <v>0</v>
      </c>
    </row>
    <row r="51" spans="1:24">
      <c r="A51" s="38"/>
      <c r="B51" s="60"/>
      <c r="C51" s="60">
        <f t="shared" si="20"/>
        <v>0</v>
      </c>
      <c r="D51" s="19"/>
      <c r="E51" s="42"/>
      <c r="F51" s="42">
        <f t="shared" si="21"/>
        <v>0</v>
      </c>
      <c r="G51" s="17"/>
      <c r="H51" s="17">
        <f t="shared" si="22"/>
        <v>0</v>
      </c>
      <c r="I51" s="17"/>
      <c r="J51" s="17"/>
      <c r="K51" s="42"/>
      <c r="L51" s="60">
        <f t="shared" si="23"/>
        <v>0</v>
      </c>
      <c r="M51" s="16"/>
      <c r="N51" s="60" t="e">
        <f t="shared" si="24"/>
        <v>#NUM!</v>
      </c>
      <c r="O51" s="16"/>
      <c r="P51" s="60" t="e">
        <f t="shared" si="25"/>
        <v>#NUM!</v>
      </c>
      <c r="Q51" s="60"/>
      <c r="R51" s="60">
        <f t="shared" si="16"/>
        <v>491.67</v>
      </c>
      <c r="S51" s="61" t="e">
        <f t="shared" si="26"/>
        <v>#NUM!</v>
      </c>
      <c r="T51" s="60" t="e">
        <f t="shared" si="17"/>
        <v>#NUM!</v>
      </c>
      <c r="U51" s="16"/>
      <c r="V51" s="60">
        <f t="shared" si="18"/>
        <v>0</v>
      </c>
      <c r="W51" s="13">
        <f t="shared" si="27"/>
        <v>0</v>
      </c>
      <c r="X51" s="13">
        <f t="shared" si="19"/>
        <v>0</v>
      </c>
    </row>
    <row r="52" spans="1:24">
      <c r="A52" s="38"/>
      <c r="B52" s="60"/>
      <c r="C52" s="60">
        <f t="shared" si="20"/>
        <v>0</v>
      </c>
      <c r="D52" s="19"/>
      <c r="E52" s="42"/>
      <c r="F52" s="42">
        <f t="shared" si="21"/>
        <v>0</v>
      </c>
      <c r="G52" s="17"/>
      <c r="H52" s="17">
        <f t="shared" si="22"/>
        <v>0</v>
      </c>
      <c r="I52" s="17"/>
      <c r="J52" s="17"/>
      <c r="K52" s="42"/>
      <c r="L52" s="60">
        <f t="shared" si="23"/>
        <v>0</v>
      </c>
      <c r="M52" s="16"/>
      <c r="N52" s="60" t="e">
        <f t="shared" si="24"/>
        <v>#NUM!</v>
      </c>
      <c r="O52" s="16"/>
      <c r="P52" s="60" t="e">
        <f t="shared" si="25"/>
        <v>#NUM!</v>
      </c>
      <c r="Q52" s="60"/>
      <c r="R52" s="60">
        <f t="shared" si="16"/>
        <v>491.67</v>
      </c>
      <c r="S52" s="61" t="e">
        <f t="shared" si="26"/>
        <v>#NUM!</v>
      </c>
      <c r="T52" s="60" t="e">
        <f t="shared" si="17"/>
        <v>#NUM!</v>
      </c>
      <c r="U52" s="16"/>
      <c r="V52" s="60">
        <f t="shared" si="18"/>
        <v>0</v>
      </c>
      <c r="W52" s="13">
        <f t="shared" si="27"/>
        <v>0</v>
      </c>
      <c r="X52" s="13">
        <f t="shared" si="19"/>
        <v>0</v>
      </c>
    </row>
    <row r="53" spans="1:24">
      <c r="A53" s="38"/>
      <c r="B53" s="60"/>
      <c r="C53" s="60">
        <f t="shared" si="20"/>
        <v>0</v>
      </c>
      <c r="D53" s="19"/>
      <c r="E53" s="42"/>
      <c r="F53" s="42">
        <f t="shared" si="21"/>
        <v>0</v>
      </c>
      <c r="G53" s="17"/>
      <c r="H53" s="17">
        <f t="shared" si="22"/>
        <v>0</v>
      </c>
      <c r="I53" s="17"/>
      <c r="J53" s="17"/>
      <c r="K53" s="42"/>
      <c r="L53" s="60">
        <f t="shared" si="23"/>
        <v>0</v>
      </c>
      <c r="M53" s="16"/>
      <c r="N53" s="60" t="e">
        <f t="shared" si="24"/>
        <v>#NUM!</v>
      </c>
      <c r="O53" s="16"/>
      <c r="P53" s="60" t="e">
        <f t="shared" si="25"/>
        <v>#NUM!</v>
      </c>
      <c r="Q53" s="60"/>
      <c r="R53" s="60">
        <f t="shared" si="16"/>
        <v>491.67</v>
      </c>
      <c r="S53" s="61" t="e">
        <f t="shared" si="26"/>
        <v>#NUM!</v>
      </c>
      <c r="T53" s="60" t="e">
        <f t="shared" si="17"/>
        <v>#NUM!</v>
      </c>
      <c r="U53" s="16"/>
      <c r="V53" s="60">
        <f t="shared" si="18"/>
        <v>0</v>
      </c>
      <c r="W53" s="13">
        <f t="shared" si="27"/>
        <v>0</v>
      </c>
      <c r="X53" s="13">
        <f t="shared" si="19"/>
        <v>0</v>
      </c>
    </row>
    <row r="54" spans="1:24">
      <c r="A54" s="38"/>
      <c r="B54" s="60"/>
      <c r="C54" s="60">
        <f t="shared" si="20"/>
        <v>0</v>
      </c>
      <c r="D54" s="19"/>
      <c r="E54" s="42"/>
      <c r="F54" s="42">
        <f t="shared" si="21"/>
        <v>0</v>
      </c>
      <c r="G54" s="17"/>
      <c r="H54" s="17">
        <f t="shared" si="22"/>
        <v>0</v>
      </c>
      <c r="I54" s="17"/>
      <c r="J54" s="17"/>
      <c r="K54" s="42"/>
      <c r="L54" s="60">
        <f t="shared" si="23"/>
        <v>0</v>
      </c>
      <c r="M54" s="16"/>
      <c r="N54" s="60" t="e">
        <f t="shared" si="24"/>
        <v>#NUM!</v>
      </c>
      <c r="O54" s="16"/>
      <c r="P54" s="60" t="e">
        <f t="shared" si="25"/>
        <v>#NUM!</v>
      </c>
      <c r="Q54" s="60"/>
      <c r="R54" s="60">
        <f t="shared" si="16"/>
        <v>491.67</v>
      </c>
      <c r="S54" s="61" t="e">
        <f t="shared" si="26"/>
        <v>#NUM!</v>
      </c>
      <c r="T54" s="60" t="e">
        <f t="shared" si="17"/>
        <v>#NUM!</v>
      </c>
      <c r="U54" s="16"/>
      <c r="V54" s="60">
        <f t="shared" si="18"/>
        <v>0</v>
      </c>
      <c r="W54" s="13">
        <f t="shared" si="27"/>
        <v>0</v>
      </c>
      <c r="X54" s="13">
        <f t="shared" si="19"/>
        <v>0</v>
      </c>
    </row>
    <row r="55" spans="1:24">
      <c r="A55" s="38"/>
      <c r="B55" s="60"/>
      <c r="C55" s="60">
        <f t="shared" si="20"/>
        <v>0</v>
      </c>
      <c r="D55" s="19"/>
      <c r="E55" s="42"/>
      <c r="F55" s="42">
        <f t="shared" si="21"/>
        <v>0</v>
      </c>
      <c r="G55" s="17"/>
      <c r="H55" s="17">
        <f t="shared" si="22"/>
        <v>0</v>
      </c>
      <c r="I55" s="17"/>
      <c r="J55" s="17"/>
      <c r="K55" s="42"/>
      <c r="L55" s="60">
        <f t="shared" si="23"/>
        <v>0</v>
      </c>
      <c r="M55" s="16"/>
      <c r="N55" s="60" t="e">
        <f t="shared" si="24"/>
        <v>#NUM!</v>
      </c>
      <c r="O55" s="16"/>
      <c r="P55" s="60" t="e">
        <f t="shared" si="25"/>
        <v>#NUM!</v>
      </c>
      <c r="Q55" s="60"/>
      <c r="R55" s="60">
        <f t="shared" si="16"/>
        <v>491.67</v>
      </c>
      <c r="S55" s="61" t="e">
        <f t="shared" si="26"/>
        <v>#NUM!</v>
      </c>
      <c r="T55" s="60" t="e">
        <f t="shared" si="17"/>
        <v>#NUM!</v>
      </c>
      <c r="U55" s="16"/>
      <c r="V55" s="60">
        <f t="shared" si="18"/>
        <v>0</v>
      </c>
      <c r="W55" s="13">
        <f t="shared" si="27"/>
        <v>0</v>
      </c>
      <c r="X55" s="13">
        <f t="shared" si="19"/>
        <v>0</v>
      </c>
    </row>
    <row r="56" spans="1:24">
      <c r="A56" s="38"/>
      <c r="B56" s="60"/>
      <c r="C56" s="60">
        <f t="shared" si="20"/>
        <v>0</v>
      </c>
      <c r="D56" s="19"/>
      <c r="E56" s="42"/>
      <c r="F56" s="42">
        <f t="shared" si="21"/>
        <v>0</v>
      </c>
      <c r="G56" s="17"/>
      <c r="H56" s="17">
        <f t="shared" si="22"/>
        <v>0</v>
      </c>
      <c r="I56" s="17"/>
      <c r="J56" s="17"/>
      <c r="K56" s="42"/>
      <c r="L56" s="60">
        <f t="shared" si="23"/>
        <v>0</v>
      </c>
      <c r="M56" s="16"/>
      <c r="N56" s="60" t="e">
        <f t="shared" si="24"/>
        <v>#NUM!</v>
      </c>
      <c r="O56" s="16"/>
      <c r="P56" s="60" t="e">
        <f t="shared" si="25"/>
        <v>#NUM!</v>
      </c>
      <c r="Q56" s="60"/>
      <c r="R56" s="60">
        <f t="shared" si="16"/>
        <v>491.67</v>
      </c>
      <c r="S56" s="61" t="e">
        <f t="shared" si="26"/>
        <v>#NUM!</v>
      </c>
      <c r="T56" s="60" t="e">
        <f t="shared" si="17"/>
        <v>#NUM!</v>
      </c>
      <c r="U56" s="16"/>
      <c r="V56" s="60">
        <f t="shared" si="18"/>
        <v>0</v>
      </c>
      <c r="W56" s="13">
        <f t="shared" si="27"/>
        <v>0</v>
      </c>
      <c r="X56" s="13">
        <f t="shared" si="19"/>
        <v>0</v>
      </c>
    </row>
    <row r="57" spans="1:24">
      <c r="A57" s="38"/>
      <c r="B57" s="60"/>
      <c r="C57" s="60">
        <f t="shared" si="20"/>
        <v>0</v>
      </c>
      <c r="D57" s="19"/>
      <c r="E57" s="42"/>
      <c r="F57" s="42">
        <f t="shared" si="21"/>
        <v>0</v>
      </c>
      <c r="G57" s="17"/>
      <c r="H57" s="17">
        <f t="shared" si="22"/>
        <v>0</v>
      </c>
      <c r="I57" s="17"/>
      <c r="J57" s="17"/>
      <c r="K57" s="42"/>
      <c r="L57" s="60">
        <f t="shared" si="23"/>
        <v>0</v>
      </c>
      <c r="M57" s="16"/>
      <c r="N57" s="60" t="e">
        <f t="shared" si="24"/>
        <v>#NUM!</v>
      </c>
      <c r="O57" s="16"/>
      <c r="P57" s="60" t="e">
        <f t="shared" si="25"/>
        <v>#NUM!</v>
      </c>
      <c r="Q57" s="60"/>
      <c r="R57" s="60">
        <f t="shared" si="16"/>
        <v>491.67</v>
      </c>
      <c r="S57" s="61" t="e">
        <f t="shared" si="26"/>
        <v>#NUM!</v>
      </c>
      <c r="T57" s="60" t="e">
        <f t="shared" si="17"/>
        <v>#NUM!</v>
      </c>
      <c r="U57" s="16"/>
      <c r="V57" s="60">
        <f t="shared" si="18"/>
        <v>0</v>
      </c>
      <c r="W57" s="13">
        <f t="shared" si="27"/>
        <v>0</v>
      </c>
      <c r="X57" s="13">
        <f t="shared" si="19"/>
        <v>0</v>
      </c>
    </row>
    <row r="58" spans="1:24">
      <c r="A58" s="38"/>
      <c r="B58" s="60"/>
      <c r="C58" s="60">
        <f t="shared" si="20"/>
        <v>0</v>
      </c>
      <c r="D58" s="19"/>
      <c r="E58" s="42"/>
      <c r="F58" s="42">
        <f t="shared" si="21"/>
        <v>0</v>
      </c>
      <c r="G58" s="17"/>
      <c r="H58" s="17">
        <f t="shared" si="22"/>
        <v>0</v>
      </c>
      <c r="I58" s="17"/>
      <c r="J58" s="17"/>
      <c r="K58" s="42"/>
      <c r="L58" s="60">
        <f t="shared" si="23"/>
        <v>0</v>
      </c>
      <c r="M58" s="16"/>
      <c r="N58" s="60" t="e">
        <f t="shared" si="24"/>
        <v>#NUM!</v>
      </c>
      <c r="O58" s="16"/>
      <c r="P58" s="60" t="e">
        <f t="shared" si="25"/>
        <v>#NUM!</v>
      </c>
      <c r="Q58" s="60"/>
      <c r="R58" s="60">
        <f t="shared" si="16"/>
        <v>491.67</v>
      </c>
      <c r="S58" s="61" t="e">
        <f t="shared" si="26"/>
        <v>#NUM!</v>
      </c>
      <c r="T58" s="60" t="e">
        <f t="shared" si="17"/>
        <v>#NUM!</v>
      </c>
      <c r="U58" s="16"/>
      <c r="V58" s="60">
        <f t="shared" si="18"/>
        <v>0</v>
      </c>
      <c r="W58" s="13">
        <f t="shared" si="27"/>
        <v>0</v>
      </c>
      <c r="X58" s="13">
        <f t="shared" si="19"/>
        <v>0</v>
      </c>
    </row>
    <row r="59" spans="1:24">
      <c r="A59" s="38"/>
      <c r="B59" s="60"/>
      <c r="C59" s="60">
        <f t="shared" si="20"/>
        <v>0</v>
      </c>
      <c r="D59" s="19"/>
      <c r="E59" s="42"/>
      <c r="F59" s="42">
        <f t="shared" si="21"/>
        <v>0</v>
      </c>
      <c r="G59" s="17"/>
      <c r="H59" s="17">
        <f t="shared" si="22"/>
        <v>0</v>
      </c>
      <c r="I59" s="17"/>
      <c r="J59" s="17"/>
      <c r="K59" s="42"/>
      <c r="L59" s="60">
        <f t="shared" si="23"/>
        <v>0</v>
      </c>
      <c r="M59" s="16"/>
      <c r="N59" s="60" t="e">
        <f t="shared" si="24"/>
        <v>#NUM!</v>
      </c>
      <c r="O59" s="16"/>
      <c r="P59" s="60" t="e">
        <f t="shared" si="25"/>
        <v>#NUM!</v>
      </c>
      <c r="Q59" s="60"/>
      <c r="R59" s="60">
        <f t="shared" si="16"/>
        <v>491.67</v>
      </c>
      <c r="S59" s="61" t="e">
        <f t="shared" si="26"/>
        <v>#NUM!</v>
      </c>
      <c r="T59" s="60" t="e">
        <f t="shared" si="17"/>
        <v>#NUM!</v>
      </c>
      <c r="U59" s="16"/>
      <c r="V59" s="60">
        <f t="shared" si="18"/>
        <v>0</v>
      </c>
      <c r="W59" s="13">
        <f t="shared" si="27"/>
        <v>0</v>
      </c>
      <c r="X59" s="13">
        <f t="shared" si="19"/>
        <v>0</v>
      </c>
    </row>
    <row r="60" spans="1:24">
      <c r="A60" s="38"/>
      <c r="B60" s="60"/>
      <c r="C60" s="60">
        <f t="shared" si="20"/>
        <v>0</v>
      </c>
      <c r="D60" s="19"/>
      <c r="E60" s="42"/>
      <c r="F60" s="42">
        <f t="shared" si="21"/>
        <v>0</v>
      </c>
      <c r="G60" s="17"/>
      <c r="H60" s="17">
        <f t="shared" si="22"/>
        <v>0</v>
      </c>
      <c r="I60" s="17"/>
      <c r="J60" s="17"/>
      <c r="K60" s="42"/>
      <c r="L60" s="60">
        <f t="shared" si="23"/>
        <v>0</v>
      </c>
      <c r="M60" s="16"/>
      <c r="N60" s="60" t="e">
        <f t="shared" si="24"/>
        <v>#NUM!</v>
      </c>
      <c r="O60" s="16"/>
      <c r="P60" s="60" t="e">
        <f t="shared" si="25"/>
        <v>#NUM!</v>
      </c>
      <c r="Q60" s="60"/>
      <c r="R60" s="60">
        <f t="shared" si="16"/>
        <v>491.67</v>
      </c>
      <c r="S60" s="61" t="e">
        <f t="shared" si="26"/>
        <v>#NUM!</v>
      </c>
      <c r="T60" s="60" t="e">
        <f t="shared" si="17"/>
        <v>#NUM!</v>
      </c>
      <c r="U60" s="16"/>
      <c r="V60" s="60">
        <f t="shared" si="18"/>
        <v>0</v>
      </c>
      <c r="W60" s="13">
        <f t="shared" si="27"/>
        <v>0</v>
      </c>
      <c r="X60" s="13">
        <f t="shared" si="19"/>
        <v>0</v>
      </c>
    </row>
    <row r="61" spans="1:24">
      <c r="A61" s="38"/>
      <c r="B61" s="60"/>
      <c r="C61" s="60">
        <f t="shared" si="20"/>
        <v>0</v>
      </c>
      <c r="D61" s="19"/>
      <c r="E61" s="42"/>
      <c r="F61" s="42">
        <f t="shared" si="21"/>
        <v>0</v>
      </c>
      <c r="G61" s="17"/>
      <c r="H61" s="17">
        <f t="shared" si="22"/>
        <v>0</v>
      </c>
      <c r="I61" s="17"/>
      <c r="J61" s="17"/>
      <c r="K61" s="42"/>
      <c r="L61" s="60">
        <f t="shared" si="23"/>
        <v>0</v>
      </c>
      <c r="M61" s="16"/>
      <c r="N61" s="60" t="e">
        <f t="shared" si="24"/>
        <v>#NUM!</v>
      </c>
      <c r="O61" s="16"/>
      <c r="P61" s="60" t="e">
        <f t="shared" si="25"/>
        <v>#NUM!</v>
      </c>
      <c r="Q61" s="60"/>
      <c r="R61" s="60">
        <f t="shared" si="16"/>
        <v>491.67</v>
      </c>
      <c r="S61" s="61" t="e">
        <f t="shared" si="26"/>
        <v>#NUM!</v>
      </c>
      <c r="T61" s="60" t="e">
        <f t="shared" si="17"/>
        <v>#NUM!</v>
      </c>
      <c r="U61" s="16"/>
      <c r="V61" s="60">
        <f t="shared" si="18"/>
        <v>0</v>
      </c>
      <c r="W61" s="13">
        <f t="shared" si="27"/>
        <v>0</v>
      </c>
      <c r="X61" s="13">
        <f t="shared" si="19"/>
        <v>0</v>
      </c>
    </row>
    <row r="62" spans="1:24">
      <c r="A62" s="38"/>
      <c r="B62" s="60"/>
      <c r="C62" s="60">
        <f t="shared" si="20"/>
        <v>0</v>
      </c>
      <c r="D62" s="19"/>
      <c r="E62" s="42"/>
      <c r="F62" s="42">
        <f t="shared" si="21"/>
        <v>0</v>
      </c>
      <c r="G62" s="17"/>
      <c r="H62" s="17">
        <f t="shared" si="22"/>
        <v>0</v>
      </c>
      <c r="I62" s="17"/>
      <c r="J62" s="17"/>
      <c r="K62" s="42"/>
      <c r="L62" s="60">
        <f t="shared" si="23"/>
        <v>0</v>
      </c>
      <c r="M62" s="16"/>
      <c r="N62" s="60" t="e">
        <f t="shared" si="24"/>
        <v>#NUM!</v>
      </c>
      <c r="O62" s="16"/>
      <c r="P62" s="60" t="e">
        <f t="shared" si="25"/>
        <v>#NUM!</v>
      </c>
      <c r="Q62" s="60"/>
      <c r="R62" s="60">
        <f t="shared" si="16"/>
        <v>491.67</v>
      </c>
      <c r="S62" s="61" t="e">
        <f t="shared" si="26"/>
        <v>#NUM!</v>
      </c>
      <c r="T62" s="60" t="e">
        <f t="shared" si="17"/>
        <v>#NUM!</v>
      </c>
      <c r="U62" s="16"/>
      <c r="V62" s="60">
        <f t="shared" si="18"/>
        <v>0</v>
      </c>
      <c r="W62" s="13">
        <f t="shared" si="27"/>
        <v>0</v>
      </c>
      <c r="X62" s="13">
        <f t="shared" si="19"/>
        <v>0</v>
      </c>
    </row>
    <row r="63" spans="1:24">
      <c r="A63" s="38"/>
      <c r="B63" s="60"/>
      <c r="C63" s="60">
        <f t="shared" si="20"/>
        <v>0</v>
      </c>
      <c r="D63" s="19"/>
      <c r="E63" s="42"/>
      <c r="F63" s="42">
        <f t="shared" si="21"/>
        <v>0</v>
      </c>
      <c r="G63" s="17"/>
      <c r="H63" s="17">
        <f t="shared" si="22"/>
        <v>0</v>
      </c>
      <c r="I63" s="17"/>
      <c r="J63" s="17"/>
      <c r="K63" s="42"/>
      <c r="L63" s="60">
        <f t="shared" si="23"/>
        <v>0</v>
      </c>
      <c r="M63" s="16"/>
      <c r="N63" s="60" t="e">
        <f t="shared" si="24"/>
        <v>#NUM!</v>
      </c>
      <c r="O63" s="16"/>
      <c r="P63" s="60" t="e">
        <f t="shared" si="25"/>
        <v>#NUM!</v>
      </c>
      <c r="Q63" s="60"/>
      <c r="R63" s="60">
        <f t="shared" si="16"/>
        <v>491.67</v>
      </c>
      <c r="S63" s="61" t="e">
        <f t="shared" si="26"/>
        <v>#NUM!</v>
      </c>
      <c r="T63" s="60" t="e">
        <f t="shared" si="17"/>
        <v>#NUM!</v>
      </c>
      <c r="U63" s="16"/>
      <c r="V63" s="60">
        <f t="shared" si="18"/>
        <v>0</v>
      </c>
      <c r="W63" s="13">
        <f t="shared" si="27"/>
        <v>0</v>
      </c>
      <c r="X63" s="13">
        <f t="shared" si="19"/>
        <v>0</v>
      </c>
    </row>
    <row r="64" spans="1:24">
      <c r="A64" s="38"/>
      <c r="B64" s="60"/>
      <c r="C64" s="60">
        <f t="shared" si="20"/>
        <v>0</v>
      </c>
      <c r="D64" s="19"/>
      <c r="E64" s="42"/>
      <c r="F64" s="42">
        <f t="shared" si="21"/>
        <v>0</v>
      </c>
      <c r="G64" s="17"/>
      <c r="H64" s="17">
        <f t="shared" si="22"/>
        <v>0</v>
      </c>
      <c r="I64" s="17"/>
      <c r="J64" s="17"/>
      <c r="K64" s="42"/>
      <c r="L64" s="60">
        <f t="shared" si="23"/>
        <v>0</v>
      </c>
      <c r="M64" s="16"/>
      <c r="N64" s="60" t="e">
        <f t="shared" si="24"/>
        <v>#NUM!</v>
      </c>
      <c r="O64" s="16"/>
      <c r="P64" s="60" t="e">
        <f t="shared" si="25"/>
        <v>#NUM!</v>
      </c>
      <c r="Q64" s="60"/>
      <c r="R64" s="60">
        <f t="shared" si="16"/>
        <v>491.67</v>
      </c>
      <c r="S64" s="61" t="e">
        <f t="shared" si="26"/>
        <v>#NUM!</v>
      </c>
      <c r="T64" s="60" t="e">
        <f t="shared" si="17"/>
        <v>#NUM!</v>
      </c>
      <c r="U64" s="16"/>
      <c r="V64" s="60">
        <f t="shared" si="18"/>
        <v>0</v>
      </c>
      <c r="W64" s="13">
        <f t="shared" si="27"/>
        <v>0</v>
      </c>
      <c r="X64" s="13">
        <f t="shared" si="19"/>
        <v>0</v>
      </c>
    </row>
    <row r="65" spans="1:24">
      <c r="A65" s="38"/>
      <c r="B65" s="60"/>
      <c r="C65" s="60">
        <f t="shared" si="20"/>
        <v>0</v>
      </c>
      <c r="D65" s="19"/>
      <c r="E65" s="42"/>
      <c r="F65" s="42">
        <f t="shared" si="21"/>
        <v>0</v>
      </c>
      <c r="G65" s="17"/>
      <c r="H65" s="17">
        <f t="shared" si="22"/>
        <v>0</v>
      </c>
      <c r="I65" s="17"/>
      <c r="J65" s="17"/>
      <c r="K65" s="42"/>
      <c r="L65" s="60">
        <f t="shared" si="23"/>
        <v>0</v>
      </c>
      <c r="M65" s="16"/>
      <c r="N65" s="60" t="e">
        <f t="shared" si="24"/>
        <v>#NUM!</v>
      </c>
      <c r="O65" s="16"/>
      <c r="P65" s="60" t="e">
        <f t="shared" si="25"/>
        <v>#NUM!</v>
      </c>
      <c r="Q65" s="60"/>
      <c r="R65" s="60">
        <f t="shared" si="16"/>
        <v>491.67</v>
      </c>
      <c r="S65" s="61" t="e">
        <f t="shared" si="26"/>
        <v>#NUM!</v>
      </c>
      <c r="T65" s="60" t="e">
        <f t="shared" si="17"/>
        <v>#NUM!</v>
      </c>
      <c r="U65" s="16"/>
      <c r="V65" s="60">
        <f t="shared" si="18"/>
        <v>0</v>
      </c>
      <c r="W65" s="13">
        <f t="shared" si="27"/>
        <v>0</v>
      </c>
      <c r="X65" s="13">
        <f t="shared" si="19"/>
        <v>0</v>
      </c>
    </row>
    <row r="66" spans="1:24">
      <c r="A66" s="38"/>
      <c r="B66" s="60"/>
      <c r="C66" s="60">
        <f t="shared" si="20"/>
        <v>0</v>
      </c>
      <c r="D66" s="19"/>
      <c r="E66" s="42"/>
      <c r="F66" s="42">
        <f t="shared" si="21"/>
        <v>0</v>
      </c>
      <c r="G66" s="17"/>
      <c r="H66" s="17">
        <f t="shared" si="22"/>
        <v>0</v>
      </c>
      <c r="I66" s="17"/>
      <c r="J66" s="17"/>
      <c r="K66" s="42"/>
      <c r="L66" s="60">
        <f t="shared" si="23"/>
        <v>0</v>
      </c>
      <c r="M66" s="16"/>
      <c r="N66" s="60" t="e">
        <f t="shared" si="24"/>
        <v>#NUM!</v>
      </c>
      <c r="O66" s="16"/>
      <c r="P66" s="60" t="e">
        <f t="shared" si="25"/>
        <v>#NUM!</v>
      </c>
      <c r="Q66" s="60"/>
      <c r="R66" s="60">
        <f t="shared" si="16"/>
        <v>491.67</v>
      </c>
      <c r="S66" s="61" t="e">
        <f t="shared" si="26"/>
        <v>#NUM!</v>
      </c>
      <c r="T66" s="60" t="e">
        <f t="shared" si="17"/>
        <v>#NUM!</v>
      </c>
      <c r="U66" s="16"/>
      <c r="V66" s="60">
        <f t="shared" si="18"/>
        <v>0</v>
      </c>
      <c r="W66" s="13">
        <f t="shared" si="27"/>
        <v>0</v>
      </c>
      <c r="X66" s="13">
        <f t="shared" si="19"/>
        <v>0</v>
      </c>
    </row>
    <row r="67" spans="1:24">
      <c r="A67" s="38"/>
      <c r="B67" s="60"/>
      <c r="C67" s="60">
        <f t="shared" si="20"/>
        <v>0</v>
      </c>
      <c r="D67" s="19"/>
      <c r="E67" s="42"/>
      <c r="F67" s="42">
        <f t="shared" si="21"/>
        <v>0</v>
      </c>
      <c r="G67" s="17"/>
      <c r="H67" s="17">
        <f t="shared" si="22"/>
        <v>0</v>
      </c>
      <c r="I67" s="17"/>
      <c r="J67" s="17"/>
      <c r="K67" s="42"/>
      <c r="L67" s="60">
        <f t="shared" si="23"/>
        <v>0</v>
      </c>
      <c r="M67" s="16"/>
      <c r="N67" s="60" t="e">
        <f t="shared" si="24"/>
        <v>#NUM!</v>
      </c>
      <c r="O67" s="16"/>
      <c r="P67" s="60" t="e">
        <f t="shared" si="25"/>
        <v>#NUM!</v>
      </c>
      <c r="Q67" s="60"/>
      <c r="R67" s="60">
        <f t="shared" si="16"/>
        <v>491.67</v>
      </c>
      <c r="S67" s="61" t="e">
        <f t="shared" si="26"/>
        <v>#NUM!</v>
      </c>
      <c r="T67" s="60" t="e">
        <f t="shared" si="17"/>
        <v>#NUM!</v>
      </c>
      <c r="U67" s="16"/>
      <c r="V67" s="60">
        <f t="shared" si="18"/>
        <v>0</v>
      </c>
      <c r="W67" s="13">
        <f t="shared" si="27"/>
        <v>0</v>
      </c>
      <c r="X67" s="13">
        <f t="shared" si="19"/>
        <v>0</v>
      </c>
    </row>
    <row r="68" spans="1:24">
      <c r="A68" s="38"/>
      <c r="B68" s="60"/>
      <c r="C68" s="60">
        <f t="shared" si="20"/>
        <v>0</v>
      </c>
      <c r="D68" s="19"/>
      <c r="E68" s="42"/>
      <c r="F68" s="42">
        <f t="shared" si="21"/>
        <v>0</v>
      </c>
      <c r="G68" s="17"/>
      <c r="H68" s="17">
        <f t="shared" si="22"/>
        <v>0</v>
      </c>
      <c r="I68" s="17"/>
      <c r="J68" s="17"/>
      <c r="K68" s="42"/>
      <c r="L68" s="60">
        <f t="shared" si="23"/>
        <v>0</v>
      </c>
      <c r="M68" s="16"/>
      <c r="N68" s="60" t="e">
        <f t="shared" si="24"/>
        <v>#NUM!</v>
      </c>
      <c r="O68" s="16"/>
      <c r="P68" s="60" t="e">
        <f t="shared" si="25"/>
        <v>#NUM!</v>
      </c>
      <c r="Q68" s="60"/>
      <c r="R68" s="60">
        <f t="shared" si="16"/>
        <v>491.67</v>
      </c>
      <c r="S68" s="61" t="e">
        <f t="shared" si="26"/>
        <v>#NUM!</v>
      </c>
      <c r="T68" s="60" t="e">
        <f t="shared" si="17"/>
        <v>#NUM!</v>
      </c>
      <c r="U68" s="16"/>
      <c r="V68" s="60">
        <f t="shared" si="18"/>
        <v>0</v>
      </c>
      <c r="W68" s="13">
        <f t="shared" si="27"/>
        <v>0</v>
      </c>
      <c r="X68" s="13">
        <f t="shared" si="19"/>
        <v>0</v>
      </c>
    </row>
    <row r="69" spans="1:24">
      <c r="A69" s="38"/>
      <c r="B69" s="60"/>
      <c r="C69" s="60">
        <f t="shared" si="20"/>
        <v>0</v>
      </c>
      <c r="D69" s="19"/>
      <c r="E69" s="42"/>
      <c r="F69" s="42">
        <f t="shared" si="21"/>
        <v>0</v>
      </c>
      <c r="G69" s="17"/>
      <c r="H69" s="17">
        <f t="shared" si="22"/>
        <v>0</v>
      </c>
      <c r="I69" s="17"/>
      <c r="J69" s="17"/>
      <c r="K69" s="42"/>
      <c r="L69" s="60">
        <f t="shared" si="23"/>
        <v>0</v>
      </c>
      <c r="M69" s="16"/>
      <c r="N69" s="60" t="e">
        <f t="shared" si="24"/>
        <v>#NUM!</v>
      </c>
      <c r="O69" s="16"/>
      <c r="P69" s="60" t="e">
        <f t="shared" si="25"/>
        <v>#NUM!</v>
      </c>
      <c r="Q69" s="60"/>
      <c r="R69" s="60">
        <f t="shared" si="16"/>
        <v>491.67</v>
      </c>
      <c r="S69" s="61" t="e">
        <f t="shared" si="26"/>
        <v>#NUM!</v>
      </c>
      <c r="T69" s="60" t="e">
        <f t="shared" si="17"/>
        <v>#NUM!</v>
      </c>
      <c r="U69" s="16"/>
      <c r="V69" s="60">
        <f t="shared" si="18"/>
        <v>0</v>
      </c>
      <c r="W69" s="13">
        <f t="shared" si="27"/>
        <v>0</v>
      </c>
      <c r="X69" s="13">
        <f t="shared" si="19"/>
        <v>0</v>
      </c>
    </row>
    <row r="70" spans="1:24">
      <c r="A70" s="38"/>
      <c r="B70" s="60"/>
      <c r="C70" s="60">
        <f t="shared" si="20"/>
        <v>0</v>
      </c>
      <c r="D70" s="19"/>
      <c r="E70" s="42"/>
      <c r="F70" s="42">
        <f t="shared" si="21"/>
        <v>0</v>
      </c>
      <c r="G70" s="17"/>
      <c r="H70" s="17">
        <f t="shared" si="22"/>
        <v>0</v>
      </c>
      <c r="I70" s="17"/>
      <c r="J70" s="17"/>
      <c r="K70" s="42"/>
      <c r="L70" s="60">
        <f t="shared" si="23"/>
        <v>0</v>
      </c>
      <c r="M70" s="16"/>
      <c r="N70" s="60" t="e">
        <f t="shared" si="24"/>
        <v>#NUM!</v>
      </c>
      <c r="O70" s="16"/>
      <c r="P70" s="60" t="e">
        <f t="shared" si="25"/>
        <v>#NUM!</v>
      </c>
      <c r="Q70" s="60"/>
      <c r="R70" s="60">
        <f t="shared" si="16"/>
        <v>491.67</v>
      </c>
      <c r="S70" s="61" t="e">
        <f t="shared" si="26"/>
        <v>#NUM!</v>
      </c>
      <c r="T70" s="60" t="e">
        <f t="shared" si="17"/>
        <v>#NUM!</v>
      </c>
      <c r="U70" s="16"/>
      <c r="V70" s="60">
        <f t="shared" si="18"/>
        <v>0</v>
      </c>
      <c r="W70" s="13">
        <f t="shared" si="27"/>
        <v>0</v>
      </c>
      <c r="X70" s="13">
        <f t="shared" si="19"/>
        <v>0</v>
      </c>
    </row>
    <row r="71" spans="1:24">
      <c r="A71" s="38"/>
      <c r="B71" s="60"/>
      <c r="C71" s="60">
        <f t="shared" si="20"/>
        <v>0</v>
      </c>
      <c r="D71" s="19"/>
      <c r="E71" s="42"/>
      <c r="F71" s="42">
        <f t="shared" si="21"/>
        <v>0</v>
      </c>
      <c r="G71" s="17"/>
      <c r="H71" s="17">
        <f t="shared" si="22"/>
        <v>0</v>
      </c>
      <c r="I71" s="17"/>
      <c r="J71" s="17"/>
      <c r="K71" s="42"/>
      <c r="L71" s="60">
        <f t="shared" si="23"/>
        <v>0</v>
      </c>
      <c r="M71" s="16"/>
      <c r="N71" s="60" t="e">
        <f t="shared" si="24"/>
        <v>#NUM!</v>
      </c>
      <c r="O71" s="16"/>
      <c r="P71" s="60" t="e">
        <f t="shared" si="25"/>
        <v>#NUM!</v>
      </c>
      <c r="Q71" s="60"/>
      <c r="R71" s="60">
        <f t="shared" si="16"/>
        <v>491.67</v>
      </c>
      <c r="S71" s="61" t="e">
        <f t="shared" si="26"/>
        <v>#NUM!</v>
      </c>
      <c r="T71" s="60" t="e">
        <f t="shared" si="17"/>
        <v>#NUM!</v>
      </c>
      <c r="U71" s="16"/>
      <c r="V71" s="60">
        <f t="shared" si="18"/>
        <v>0</v>
      </c>
      <c r="W71" s="13">
        <f t="shared" si="27"/>
        <v>0</v>
      </c>
      <c r="X71" s="13">
        <f t="shared" si="19"/>
        <v>0</v>
      </c>
    </row>
    <row r="72" spans="1:24">
      <c r="A72" s="38"/>
      <c r="B72" s="60"/>
      <c r="C72" s="60">
        <f t="shared" si="20"/>
        <v>0</v>
      </c>
      <c r="D72" s="19"/>
      <c r="E72" s="42"/>
      <c r="F72" s="42">
        <f t="shared" si="21"/>
        <v>0</v>
      </c>
      <c r="G72" s="17"/>
      <c r="H72" s="17">
        <f t="shared" si="22"/>
        <v>0</v>
      </c>
      <c r="I72" s="17"/>
      <c r="J72" s="17"/>
      <c r="K72" s="42"/>
      <c r="L72" s="60">
        <f t="shared" si="23"/>
        <v>0</v>
      </c>
      <c r="M72" s="16"/>
      <c r="N72" s="60" t="e">
        <f t="shared" si="24"/>
        <v>#NUM!</v>
      </c>
      <c r="O72" s="16"/>
      <c r="P72" s="60" t="e">
        <f t="shared" si="25"/>
        <v>#NUM!</v>
      </c>
      <c r="Q72" s="60"/>
      <c r="R72" s="60">
        <f t="shared" si="16"/>
        <v>491.67</v>
      </c>
      <c r="S72" s="61" t="e">
        <f t="shared" si="26"/>
        <v>#NUM!</v>
      </c>
      <c r="T72" s="60" t="e">
        <f t="shared" si="17"/>
        <v>#NUM!</v>
      </c>
      <c r="U72" s="16"/>
      <c r="V72" s="60">
        <f t="shared" si="18"/>
        <v>0</v>
      </c>
      <c r="W72" s="13">
        <f t="shared" si="27"/>
        <v>0</v>
      </c>
      <c r="X72" s="13">
        <f t="shared" si="19"/>
        <v>0</v>
      </c>
    </row>
    <row r="73" spans="1:24">
      <c r="A73" s="38"/>
      <c r="B73" s="60"/>
      <c r="C73" s="60">
        <f t="shared" si="20"/>
        <v>0</v>
      </c>
      <c r="D73" s="19"/>
      <c r="E73" s="42"/>
      <c r="F73" s="42">
        <f t="shared" si="21"/>
        <v>0</v>
      </c>
      <c r="G73" s="17"/>
      <c r="H73" s="17">
        <f t="shared" si="22"/>
        <v>0</v>
      </c>
      <c r="I73" s="17"/>
      <c r="J73" s="17"/>
      <c r="K73" s="42"/>
      <c r="L73" s="60">
        <f t="shared" si="23"/>
        <v>0</v>
      </c>
      <c r="M73" s="16"/>
      <c r="N73" s="60" t="e">
        <f t="shared" si="24"/>
        <v>#NUM!</v>
      </c>
      <c r="O73" s="16"/>
      <c r="P73" s="60" t="e">
        <f t="shared" si="25"/>
        <v>#NUM!</v>
      </c>
      <c r="Q73" s="60"/>
      <c r="R73" s="60">
        <f t="shared" si="16"/>
        <v>491.67</v>
      </c>
      <c r="S73" s="61" t="e">
        <f t="shared" si="26"/>
        <v>#NUM!</v>
      </c>
      <c r="T73" s="60" t="e">
        <f t="shared" si="17"/>
        <v>#NUM!</v>
      </c>
      <c r="U73" s="16"/>
      <c r="V73" s="60">
        <f t="shared" si="18"/>
        <v>0</v>
      </c>
      <c r="W73" s="13">
        <f t="shared" si="27"/>
        <v>0</v>
      </c>
      <c r="X73" s="13">
        <f t="shared" si="19"/>
        <v>0</v>
      </c>
    </row>
    <row r="74" spans="1:24">
      <c r="A74" s="38"/>
      <c r="B74" s="60"/>
      <c r="C74" s="60">
        <f t="shared" si="20"/>
        <v>0</v>
      </c>
      <c r="D74" s="19"/>
      <c r="E74" s="42"/>
      <c r="F74" s="42">
        <f t="shared" si="21"/>
        <v>0</v>
      </c>
      <c r="G74" s="17"/>
      <c r="H74" s="17">
        <f t="shared" si="22"/>
        <v>0</v>
      </c>
      <c r="I74" s="17"/>
      <c r="J74" s="17"/>
      <c r="K74" s="42"/>
      <c r="L74" s="60">
        <f t="shared" si="23"/>
        <v>0</v>
      </c>
      <c r="M74" s="16"/>
      <c r="N74" s="60" t="e">
        <f t="shared" si="24"/>
        <v>#NUM!</v>
      </c>
      <c r="O74" s="16"/>
      <c r="P74" s="60" t="e">
        <f t="shared" si="25"/>
        <v>#NUM!</v>
      </c>
      <c r="Q74" s="60"/>
      <c r="R74" s="60">
        <f t="shared" si="16"/>
        <v>491.67</v>
      </c>
      <c r="S74" s="61" t="e">
        <f t="shared" si="26"/>
        <v>#NUM!</v>
      </c>
      <c r="T74" s="60" t="e">
        <f t="shared" si="17"/>
        <v>#NUM!</v>
      </c>
      <c r="U74" s="16"/>
      <c r="V74" s="60">
        <f t="shared" si="18"/>
        <v>0</v>
      </c>
      <c r="W74" s="13">
        <f t="shared" si="27"/>
        <v>0</v>
      </c>
      <c r="X74" s="13">
        <f t="shared" si="19"/>
        <v>0</v>
      </c>
    </row>
    <row r="75" spans="1:24">
      <c r="A75" s="38"/>
      <c r="B75" s="60"/>
      <c r="C75" s="60">
        <f t="shared" si="20"/>
        <v>0</v>
      </c>
      <c r="D75" s="19"/>
      <c r="E75" s="42"/>
      <c r="F75" s="42">
        <f t="shared" si="21"/>
        <v>0</v>
      </c>
      <c r="G75" s="17"/>
      <c r="H75" s="17">
        <f t="shared" si="22"/>
        <v>0</v>
      </c>
      <c r="I75" s="17"/>
      <c r="J75" s="17"/>
      <c r="K75" s="42"/>
      <c r="L75" s="60">
        <f t="shared" si="23"/>
        <v>0</v>
      </c>
      <c r="M75" s="16"/>
      <c r="N75" s="60" t="e">
        <f t="shared" si="24"/>
        <v>#NUM!</v>
      </c>
      <c r="O75" s="16"/>
      <c r="P75" s="60" t="e">
        <f t="shared" si="25"/>
        <v>#NUM!</v>
      </c>
      <c r="Q75" s="60"/>
      <c r="R75" s="60">
        <f t="shared" si="16"/>
        <v>491.67</v>
      </c>
      <c r="S75" s="61" t="e">
        <f t="shared" si="26"/>
        <v>#NUM!</v>
      </c>
      <c r="T75" s="60" t="e">
        <f t="shared" si="17"/>
        <v>#NUM!</v>
      </c>
      <c r="U75" s="16"/>
      <c r="V75" s="60">
        <f t="shared" si="18"/>
        <v>0</v>
      </c>
      <c r="W75" s="13">
        <f t="shared" si="27"/>
        <v>0</v>
      </c>
      <c r="X75" s="13">
        <f t="shared" si="19"/>
        <v>0</v>
      </c>
    </row>
    <row r="76" spans="1:24">
      <c r="A76" s="38"/>
      <c r="B76" s="60"/>
      <c r="C76" s="60">
        <f t="shared" si="20"/>
        <v>0</v>
      </c>
      <c r="D76" s="19"/>
      <c r="E76" s="42"/>
      <c r="F76" s="42">
        <f t="shared" si="21"/>
        <v>0</v>
      </c>
      <c r="G76" s="17"/>
      <c r="H76" s="17">
        <f t="shared" si="22"/>
        <v>0</v>
      </c>
      <c r="I76" s="17"/>
      <c r="J76" s="17"/>
      <c r="K76" s="42"/>
      <c r="L76" s="60">
        <f t="shared" si="23"/>
        <v>0</v>
      </c>
      <c r="M76" s="16"/>
      <c r="N76" s="60" t="e">
        <f t="shared" si="24"/>
        <v>#NUM!</v>
      </c>
      <c r="O76" s="16"/>
      <c r="P76" s="60" t="e">
        <f t="shared" si="25"/>
        <v>#NUM!</v>
      </c>
      <c r="Q76" s="60"/>
      <c r="R76" s="60">
        <f t="shared" si="16"/>
        <v>491.67</v>
      </c>
      <c r="S76" s="61" t="e">
        <f t="shared" si="26"/>
        <v>#NUM!</v>
      </c>
      <c r="T76" s="60" t="e">
        <f t="shared" si="17"/>
        <v>#NUM!</v>
      </c>
      <c r="U76" s="16"/>
      <c r="V76" s="60">
        <f t="shared" si="18"/>
        <v>0</v>
      </c>
      <c r="W76" s="13">
        <f t="shared" si="27"/>
        <v>0</v>
      </c>
      <c r="X76" s="13">
        <f t="shared" si="19"/>
        <v>0</v>
      </c>
    </row>
    <row r="77" spans="1:24">
      <c r="A77" s="38"/>
      <c r="B77" s="60"/>
      <c r="C77" s="60">
        <f t="shared" si="20"/>
        <v>0</v>
      </c>
      <c r="D77" s="19"/>
      <c r="E77" s="42"/>
      <c r="F77" s="42">
        <f t="shared" si="21"/>
        <v>0</v>
      </c>
      <c r="G77" s="17"/>
      <c r="H77" s="17">
        <f t="shared" si="22"/>
        <v>0</v>
      </c>
      <c r="I77" s="17"/>
      <c r="J77" s="17"/>
      <c r="K77" s="42"/>
      <c r="L77" s="60">
        <f t="shared" si="23"/>
        <v>0</v>
      </c>
      <c r="M77" s="16"/>
      <c r="N77" s="60" t="e">
        <f t="shared" si="24"/>
        <v>#NUM!</v>
      </c>
      <c r="O77" s="16"/>
      <c r="P77" s="60" t="e">
        <f t="shared" si="25"/>
        <v>#NUM!</v>
      </c>
      <c r="Q77" s="60"/>
      <c r="R77" s="60">
        <f t="shared" si="16"/>
        <v>491.67</v>
      </c>
      <c r="S77" s="61" t="e">
        <f t="shared" si="26"/>
        <v>#NUM!</v>
      </c>
      <c r="T77" s="60" t="e">
        <f t="shared" si="17"/>
        <v>#NUM!</v>
      </c>
      <c r="U77" s="16"/>
      <c r="V77" s="60">
        <f t="shared" si="18"/>
        <v>0</v>
      </c>
      <c r="W77" s="13">
        <f t="shared" si="27"/>
        <v>0</v>
      </c>
      <c r="X77" s="13">
        <f t="shared" si="19"/>
        <v>0</v>
      </c>
    </row>
    <row r="78" spans="1:24">
      <c r="A78" s="38"/>
      <c r="B78" s="60"/>
      <c r="C78" s="60">
        <f t="shared" si="20"/>
        <v>0</v>
      </c>
      <c r="D78" s="19"/>
      <c r="E78" s="42"/>
      <c r="F78" s="42">
        <f t="shared" si="21"/>
        <v>0</v>
      </c>
      <c r="G78" s="17"/>
      <c r="H78" s="17">
        <f t="shared" si="22"/>
        <v>0</v>
      </c>
      <c r="I78" s="17"/>
      <c r="J78" s="17"/>
      <c r="K78" s="42"/>
      <c r="L78" s="60">
        <f t="shared" si="23"/>
        <v>0</v>
      </c>
      <c r="M78" s="16"/>
      <c r="N78" s="60" t="e">
        <f t="shared" si="24"/>
        <v>#NUM!</v>
      </c>
      <c r="O78" s="16"/>
      <c r="P78" s="60" t="e">
        <f t="shared" si="25"/>
        <v>#NUM!</v>
      </c>
      <c r="Q78" s="60"/>
      <c r="R78" s="60">
        <f t="shared" si="16"/>
        <v>491.67</v>
      </c>
      <c r="S78" s="61" t="e">
        <f t="shared" si="26"/>
        <v>#NUM!</v>
      </c>
      <c r="T78" s="60" t="e">
        <f t="shared" si="17"/>
        <v>#NUM!</v>
      </c>
      <c r="U78" s="16"/>
      <c r="V78" s="60">
        <f t="shared" si="18"/>
        <v>0</v>
      </c>
      <c r="W78" s="13">
        <f t="shared" si="27"/>
        <v>0</v>
      </c>
      <c r="X78" s="13">
        <f t="shared" si="19"/>
        <v>0</v>
      </c>
    </row>
    <row r="79" spans="1:24">
      <c r="A79" s="38"/>
      <c r="B79" s="60"/>
      <c r="C79" s="60">
        <f t="shared" ref="C79:C142" si="28">8.34*B79</f>
        <v>0</v>
      </c>
      <c r="D79" s="19"/>
      <c r="E79" s="42"/>
      <c r="F79" s="42">
        <f t="shared" ref="F79:F142" si="29">E79/6.895</f>
        <v>0</v>
      </c>
      <c r="G79" s="17"/>
      <c r="H79" s="17">
        <f t="shared" ref="H79:H142" si="30">G79/6.895</f>
        <v>0</v>
      </c>
      <c r="I79" s="17"/>
      <c r="J79" s="17"/>
      <c r="K79" s="42"/>
      <c r="L79" s="60">
        <f t="shared" ref="L79:L142" si="31">(J79-I79)/(90-10)</f>
        <v>0</v>
      </c>
      <c r="M79" s="16"/>
      <c r="N79" s="60" t="e">
        <f t="shared" ref="N79:N142" si="32">15.64-1.854*L79^0.5-(0.8742-0.328*L79^0.5)*LN(H79)</f>
        <v>#NUM!</v>
      </c>
      <c r="O79" s="16"/>
      <c r="P79" s="60" t="e">
        <f t="shared" ref="P79:P142" si="33">8742-1042*L79^0.5-(1049-179.4*L79^0.5)*LN(H79)</f>
        <v>#NUM!</v>
      </c>
      <c r="Q79" s="60"/>
      <c r="R79" s="60">
        <f t="shared" ref="R79:R142" si="34">459.67+32+Q79*1.8</f>
        <v>491.67</v>
      </c>
      <c r="S79" s="61" t="e">
        <f t="shared" ref="S79:S142" si="35">EXP(N79-(P79/R79))</f>
        <v>#NUM!</v>
      </c>
      <c r="T79" s="60" t="e">
        <f t="shared" ref="T79:T142" si="36">S79*6.895</f>
        <v>#NUM!</v>
      </c>
      <c r="U79" s="16"/>
      <c r="V79" s="60">
        <f t="shared" ref="V79:V142" si="37">U79*6.895</f>
        <v>0</v>
      </c>
      <c r="W79" s="13">
        <f t="shared" ref="W79:W142" si="38">IF((G79="")+(I79="")+(J79="")+(Q79=""),U79,S79)</f>
        <v>0</v>
      </c>
      <c r="X79" s="13">
        <f t="shared" ref="X79:X142" si="39">W79*6.895</f>
        <v>0</v>
      </c>
    </row>
    <row r="80" spans="1:24">
      <c r="A80" s="38"/>
      <c r="B80" s="60"/>
      <c r="C80" s="60">
        <f t="shared" si="28"/>
        <v>0</v>
      </c>
      <c r="D80" s="19"/>
      <c r="E80" s="42"/>
      <c r="F80" s="42">
        <f t="shared" si="29"/>
        <v>0</v>
      </c>
      <c r="G80" s="17"/>
      <c r="H80" s="17">
        <f t="shared" si="30"/>
        <v>0</v>
      </c>
      <c r="I80" s="17"/>
      <c r="J80" s="17"/>
      <c r="K80" s="42"/>
      <c r="L80" s="60">
        <f t="shared" si="31"/>
        <v>0</v>
      </c>
      <c r="M80" s="16"/>
      <c r="N80" s="60" t="e">
        <f t="shared" si="32"/>
        <v>#NUM!</v>
      </c>
      <c r="O80" s="16"/>
      <c r="P80" s="60" t="e">
        <f t="shared" si="33"/>
        <v>#NUM!</v>
      </c>
      <c r="Q80" s="60"/>
      <c r="R80" s="60">
        <f t="shared" si="34"/>
        <v>491.67</v>
      </c>
      <c r="S80" s="61" t="e">
        <f t="shared" si="35"/>
        <v>#NUM!</v>
      </c>
      <c r="T80" s="60" t="e">
        <f t="shared" si="36"/>
        <v>#NUM!</v>
      </c>
      <c r="U80" s="16"/>
      <c r="V80" s="60">
        <f t="shared" si="37"/>
        <v>0</v>
      </c>
      <c r="W80" s="13">
        <f t="shared" si="38"/>
        <v>0</v>
      </c>
      <c r="X80" s="13">
        <f t="shared" si="39"/>
        <v>0</v>
      </c>
    </row>
    <row r="81" spans="1:24">
      <c r="A81" s="38"/>
      <c r="B81" s="60"/>
      <c r="C81" s="60">
        <f t="shared" si="28"/>
        <v>0</v>
      </c>
      <c r="D81" s="19"/>
      <c r="E81" s="42"/>
      <c r="F81" s="42">
        <f t="shared" si="29"/>
        <v>0</v>
      </c>
      <c r="G81" s="17"/>
      <c r="H81" s="17">
        <f t="shared" si="30"/>
        <v>0</v>
      </c>
      <c r="I81" s="17"/>
      <c r="J81" s="17"/>
      <c r="K81" s="42"/>
      <c r="L81" s="60">
        <f t="shared" si="31"/>
        <v>0</v>
      </c>
      <c r="M81" s="16"/>
      <c r="N81" s="60" t="e">
        <f t="shared" si="32"/>
        <v>#NUM!</v>
      </c>
      <c r="O81" s="16"/>
      <c r="P81" s="60" t="e">
        <f t="shared" si="33"/>
        <v>#NUM!</v>
      </c>
      <c r="Q81" s="60"/>
      <c r="R81" s="60">
        <f t="shared" si="34"/>
        <v>491.67</v>
      </c>
      <c r="S81" s="61" t="e">
        <f t="shared" si="35"/>
        <v>#NUM!</v>
      </c>
      <c r="T81" s="60" t="e">
        <f t="shared" si="36"/>
        <v>#NUM!</v>
      </c>
      <c r="U81" s="16"/>
      <c r="V81" s="60">
        <f t="shared" si="37"/>
        <v>0</v>
      </c>
      <c r="W81" s="13">
        <f t="shared" si="38"/>
        <v>0</v>
      </c>
      <c r="X81" s="13">
        <f t="shared" si="39"/>
        <v>0</v>
      </c>
    </row>
    <row r="82" spans="1:24">
      <c r="A82" s="38"/>
      <c r="B82" s="60"/>
      <c r="C82" s="60">
        <f t="shared" si="28"/>
        <v>0</v>
      </c>
      <c r="D82" s="19"/>
      <c r="E82" s="42"/>
      <c r="F82" s="42">
        <f t="shared" si="29"/>
        <v>0</v>
      </c>
      <c r="G82" s="17"/>
      <c r="H82" s="17">
        <f t="shared" si="30"/>
        <v>0</v>
      </c>
      <c r="I82" s="17"/>
      <c r="J82" s="17"/>
      <c r="K82" s="42"/>
      <c r="L82" s="60">
        <f t="shared" si="31"/>
        <v>0</v>
      </c>
      <c r="M82" s="16"/>
      <c r="N82" s="60" t="e">
        <f t="shared" si="32"/>
        <v>#NUM!</v>
      </c>
      <c r="O82" s="16"/>
      <c r="P82" s="60" t="e">
        <f t="shared" si="33"/>
        <v>#NUM!</v>
      </c>
      <c r="Q82" s="60"/>
      <c r="R82" s="60">
        <f t="shared" si="34"/>
        <v>491.67</v>
      </c>
      <c r="S82" s="61" t="e">
        <f t="shared" si="35"/>
        <v>#NUM!</v>
      </c>
      <c r="T82" s="60" t="e">
        <f t="shared" si="36"/>
        <v>#NUM!</v>
      </c>
      <c r="U82" s="16"/>
      <c r="V82" s="60">
        <f t="shared" si="37"/>
        <v>0</v>
      </c>
      <c r="W82" s="13">
        <f t="shared" si="38"/>
        <v>0</v>
      </c>
      <c r="X82" s="13">
        <f t="shared" si="39"/>
        <v>0</v>
      </c>
    </row>
    <row r="83" spans="1:24">
      <c r="A83" s="38"/>
      <c r="B83" s="60"/>
      <c r="C83" s="60">
        <f t="shared" si="28"/>
        <v>0</v>
      </c>
      <c r="D83" s="19"/>
      <c r="E83" s="42"/>
      <c r="F83" s="42">
        <f t="shared" si="29"/>
        <v>0</v>
      </c>
      <c r="G83" s="17"/>
      <c r="H83" s="17">
        <f t="shared" si="30"/>
        <v>0</v>
      </c>
      <c r="I83" s="17"/>
      <c r="J83" s="17"/>
      <c r="K83" s="42"/>
      <c r="L83" s="60">
        <f t="shared" si="31"/>
        <v>0</v>
      </c>
      <c r="M83" s="16"/>
      <c r="N83" s="60" t="e">
        <f t="shared" si="32"/>
        <v>#NUM!</v>
      </c>
      <c r="O83" s="16"/>
      <c r="P83" s="60" t="e">
        <f t="shared" si="33"/>
        <v>#NUM!</v>
      </c>
      <c r="Q83" s="60"/>
      <c r="R83" s="60">
        <f t="shared" si="34"/>
        <v>491.67</v>
      </c>
      <c r="S83" s="61" t="e">
        <f t="shared" si="35"/>
        <v>#NUM!</v>
      </c>
      <c r="T83" s="60" t="e">
        <f t="shared" si="36"/>
        <v>#NUM!</v>
      </c>
      <c r="U83" s="16"/>
      <c r="V83" s="60">
        <f t="shared" si="37"/>
        <v>0</v>
      </c>
      <c r="W83" s="13">
        <f t="shared" si="38"/>
        <v>0</v>
      </c>
      <c r="X83" s="13">
        <f t="shared" si="39"/>
        <v>0</v>
      </c>
    </row>
    <row r="84" spans="1:24">
      <c r="A84" s="38"/>
      <c r="B84" s="60"/>
      <c r="C84" s="60">
        <f t="shared" si="28"/>
        <v>0</v>
      </c>
      <c r="D84" s="19"/>
      <c r="E84" s="42"/>
      <c r="F84" s="42">
        <f t="shared" si="29"/>
        <v>0</v>
      </c>
      <c r="G84" s="17"/>
      <c r="H84" s="17">
        <f t="shared" si="30"/>
        <v>0</v>
      </c>
      <c r="I84" s="17"/>
      <c r="J84" s="17"/>
      <c r="K84" s="42"/>
      <c r="L84" s="60">
        <f t="shared" si="31"/>
        <v>0</v>
      </c>
      <c r="M84" s="16"/>
      <c r="N84" s="60" t="e">
        <f t="shared" si="32"/>
        <v>#NUM!</v>
      </c>
      <c r="O84" s="16"/>
      <c r="P84" s="60" t="e">
        <f t="shared" si="33"/>
        <v>#NUM!</v>
      </c>
      <c r="Q84" s="60"/>
      <c r="R84" s="60">
        <f t="shared" si="34"/>
        <v>491.67</v>
      </c>
      <c r="S84" s="61" t="e">
        <f t="shared" si="35"/>
        <v>#NUM!</v>
      </c>
      <c r="T84" s="60" t="e">
        <f t="shared" si="36"/>
        <v>#NUM!</v>
      </c>
      <c r="U84" s="16"/>
      <c r="V84" s="60">
        <f t="shared" si="37"/>
        <v>0</v>
      </c>
      <c r="W84" s="13">
        <f t="shared" si="38"/>
        <v>0</v>
      </c>
      <c r="X84" s="13">
        <f t="shared" si="39"/>
        <v>0</v>
      </c>
    </row>
    <row r="85" spans="1:24">
      <c r="A85" s="38"/>
      <c r="B85" s="60"/>
      <c r="C85" s="60">
        <f t="shared" si="28"/>
        <v>0</v>
      </c>
      <c r="D85" s="19"/>
      <c r="E85" s="42"/>
      <c r="F85" s="42">
        <f t="shared" si="29"/>
        <v>0</v>
      </c>
      <c r="G85" s="17"/>
      <c r="H85" s="17">
        <f t="shared" si="30"/>
        <v>0</v>
      </c>
      <c r="I85" s="17"/>
      <c r="J85" s="17"/>
      <c r="K85" s="42"/>
      <c r="L85" s="60">
        <f t="shared" si="31"/>
        <v>0</v>
      </c>
      <c r="M85" s="16"/>
      <c r="N85" s="60" t="e">
        <f t="shared" si="32"/>
        <v>#NUM!</v>
      </c>
      <c r="O85" s="16"/>
      <c r="P85" s="60" t="e">
        <f t="shared" si="33"/>
        <v>#NUM!</v>
      </c>
      <c r="Q85" s="60"/>
      <c r="R85" s="60">
        <f t="shared" si="34"/>
        <v>491.67</v>
      </c>
      <c r="S85" s="61" t="e">
        <f t="shared" si="35"/>
        <v>#NUM!</v>
      </c>
      <c r="T85" s="60" t="e">
        <f t="shared" si="36"/>
        <v>#NUM!</v>
      </c>
      <c r="U85" s="16"/>
      <c r="V85" s="60">
        <f t="shared" si="37"/>
        <v>0</v>
      </c>
      <c r="W85" s="13">
        <f t="shared" si="38"/>
        <v>0</v>
      </c>
      <c r="X85" s="13">
        <f t="shared" si="39"/>
        <v>0</v>
      </c>
    </row>
    <row r="86" spans="1:24">
      <c r="A86" s="38"/>
      <c r="B86" s="60"/>
      <c r="C86" s="60">
        <f t="shared" si="28"/>
        <v>0</v>
      </c>
      <c r="D86" s="19"/>
      <c r="E86" s="42"/>
      <c r="F86" s="42">
        <f t="shared" si="29"/>
        <v>0</v>
      </c>
      <c r="G86" s="17"/>
      <c r="H86" s="17">
        <f t="shared" si="30"/>
        <v>0</v>
      </c>
      <c r="I86" s="17"/>
      <c r="J86" s="17"/>
      <c r="K86" s="42"/>
      <c r="L86" s="60">
        <f t="shared" si="31"/>
        <v>0</v>
      </c>
      <c r="M86" s="16"/>
      <c r="N86" s="60" t="e">
        <f t="shared" si="32"/>
        <v>#NUM!</v>
      </c>
      <c r="O86" s="16"/>
      <c r="P86" s="60" t="e">
        <f t="shared" si="33"/>
        <v>#NUM!</v>
      </c>
      <c r="Q86" s="60"/>
      <c r="R86" s="60">
        <f t="shared" si="34"/>
        <v>491.67</v>
      </c>
      <c r="S86" s="61" t="e">
        <f t="shared" si="35"/>
        <v>#NUM!</v>
      </c>
      <c r="T86" s="60" t="e">
        <f t="shared" si="36"/>
        <v>#NUM!</v>
      </c>
      <c r="U86" s="16"/>
      <c r="V86" s="60">
        <f t="shared" si="37"/>
        <v>0</v>
      </c>
      <c r="W86" s="13">
        <f t="shared" si="38"/>
        <v>0</v>
      </c>
      <c r="X86" s="13">
        <f t="shared" si="39"/>
        <v>0</v>
      </c>
    </row>
    <row r="87" spans="1:24">
      <c r="A87" s="38"/>
      <c r="B87" s="60"/>
      <c r="C87" s="60">
        <f t="shared" si="28"/>
        <v>0</v>
      </c>
      <c r="D87" s="19"/>
      <c r="E87" s="42"/>
      <c r="F87" s="42">
        <f t="shared" si="29"/>
        <v>0</v>
      </c>
      <c r="G87" s="17"/>
      <c r="H87" s="17">
        <f t="shared" si="30"/>
        <v>0</v>
      </c>
      <c r="I87" s="17"/>
      <c r="J87" s="17"/>
      <c r="K87" s="42"/>
      <c r="L87" s="60">
        <f t="shared" si="31"/>
        <v>0</v>
      </c>
      <c r="M87" s="16"/>
      <c r="N87" s="60" t="e">
        <f t="shared" si="32"/>
        <v>#NUM!</v>
      </c>
      <c r="O87" s="16"/>
      <c r="P87" s="60" t="e">
        <f t="shared" si="33"/>
        <v>#NUM!</v>
      </c>
      <c r="Q87" s="60"/>
      <c r="R87" s="60">
        <f t="shared" si="34"/>
        <v>491.67</v>
      </c>
      <c r="S87" s="61" t="e">
        <f t="shared" si="35"/>
        <v>#NUM!</v>
      </c>
      <c r="T87" s="60" t="e">
        <f t="shared" si="36"/>
        <v>#NUM!</v>
      </c>
      <c r="U87" s="16"/>
      <c r="V87" s="60">
        <f t="shared" si="37"/>
        <v>0</v>
      </c>
      <c r="W87" s="13">
        <f t="shared" si="38"/>
        <v>0</v>
      </c>
      <c r="X87" s="13">
        <f t="shared" si="39"/>
        <v>0</v>
      </c>
    </row>
    <row r="88" spans="1:24">
      <c r="A88" s="38"/>
      <c r="B88" s="60"/>
      <c r="C88" s="60">
        <f t="shared" si="28"/>
        <v>0</v>
      </c>
      <c r="D88" s="19"/>
      <c r="E88" s="42"/>
      <c r="F88" s="42">
        <f t="shared" si="29"/>
        <v>0</v>
      </c>
      <c r="G88" s="17"/>
      <c r="H88" s="17">
        <f t="shared" si="30"/>
        <v>0</v>
      </c>
      <c r="I88" s="17"/>
      <c r="J88" s="17"/>
      <c r="K88" s="42"/>
      <c r="L88" s="60">
        <f t="shared" si="31"/>
        <v>0</v>
      </c>
      <c r="M88" s="16"/>
      <c r="N88" s="60" t="e">
        <f t="shared" si="32"/>
        <v>#NUM!</v>
      </c>
      <c r="O88" s="16"/>
      <c r="P88" s="60" t="e">
        <f t="shared" si="33"/>
        <v>#NUM!</v>
      </c>
      <c r="Q88" s="60"/>
      <c r="R88" s="60">
        <f t="shared" si="34"/>
        <v>491.67</v>
      </c>
      <c r="S88" s="61" t="e">
        <f t="shared" si="35"/>
        <v>#NUM!</v>
      </c>
      <c r="T88" s="60" t="e">
        <f t="shared" si="36"/>
        <v>#NUM!</v>
      </c>
      <c r="U88" s="16"/>
      <c r="V88" s="60">
        <f t="shared" si="37"/>
        <v>0</v>
      </c>
      <c r="W88" s="13">
        <f t="shared" si="38"/>
        <v>0</v>
      </c>
      <c r="X88" s="13">
        <f t="shared" si="39"/>
        <v>0</v>
      </c>
    </row>
    <row r="89" spans="1:24">
      <c r="A89" s="38"/>
      <c r="B89" s="60"/>
      <c r="C89" s="60">
        <f t="shared" si="28"/>
        <v>0</v>
      </c>
      <c r="D89" s="19"/>
      <c r="E89" s="42"/>
      <c r="F89" s="42">
        <f t="shared" si="29"/>
        <v>0</v>
      </c>
      <c r="G89" s="17"/>
      <c r="H89" s="17">
        <f t="shared" si="30"/>
        <v>0</v>
      </c>
      <c r="I89" s="17"/>
      <c r="J89" s="17"/>
      <c r="K89" s="42"/>
      <c r="L89" s="60">
        <f t="shared" si="31"/>
        <v>0</v>
      </c>
      <c r="M89" s="16"/>
      <c r="N89" s="60" t="e">
        <f t="shared" si="32"/>
        <v>#NUM!</v>
      </c>
      <c r="O89" s="16"/>
      <c r="P89" s="60" t="e">
        <f t="shared" si="33"/>
        <v>#NUM!</v>
      </c>
      <c r="Q89" s="60"/>
      <c r="R89" s="60">
        <f t="shared" si="34"/>
        <v>491.67</v>
      </c>
      <c r="S89" s="61" t="e">
        <f t="shared" si="35"/>
        <v>#NUM!</v>
      </c>
      <c r="T89" s="60" t="e">
        <f t="shared" si="36"/>
        <v>#NUM!</v>
      </c>
      <c r="U89" s="16"/>
      <c r="V89" s="60">
        <f t="shared" si="37"/>
        <v>0</v>
      </c>
      <c r="W89" s="13">
        <f t="shared" si="38"/>
        <v>0</v>
      </c>
      <c r="X89" s="13">
        <f t="shared" si="39"/>
        <v>0</v>
      </c>
    </row>
    <row r="90" spans="1:24">
      <c r="A90" s="38"/>
      <c r="B90" s="60"/>
      <c r="C90" s="60">
        <f t="shared" si="28"/>
        <v>0</v>
      </c>
      <c r="D90" s="19"/>
      <c r="E90" s="42"/>
      <c r="F90" s="42">
        <f t="shared" si="29"/>
        <v>0</v>
      </c>
      <c r="G90" s="17"/>
      <c r="H90" s="17">
        <f t="shared" si="30"/>
        <v>0</v>
      </c>
      <c r="I90" s="17"/>
      <c r="J90" s="17"/>
      <c r="K90" s="42"/>
      <c r="L90" s="60">
        <f t="shared" si="31"/>
        <v>0</v>
      </c>
      <c r="M90" s="16"/>
      <c r="N90" s="60" t="e">
        <f t="shared" si="32"/>
        <v>#NUM!</v>
      </c>
      <c r="O90" s="16"/>
      <c r="P90" s="60" t="e">
        <f t="shared" si="33"/>
        <v>#NUM!</v>
      </c>
      <c r="Q90" s="60"/>
      <c r="R90" s="60">
        <f t="shared" si="34"/>
        <v>491.67</v>
      </c>
      <c r="S90" s="61" t="e">
        <f t="shared" si="35"/>
        <v>#NUM!</v>
      </c>
      <c r="T90" s="60" t="e">
        <f t="shared" si="36"/>
        <v>#NUM!</v>
      </c>
      <c r="U90" s="16"/>
      <c r="V90" s="60">
        <f t="shared" si="37"/>
        <v>0</v>
      </c>
      <c r="W90" s="13">
        <f t="shared" si="38"/>
        <v>0</v>
      </c>
      <c r="X90" s="13">
        <f t="shared" si="39"/>
        <v>0</v>
      </c>
    </row>
    <row r="91" spans="1:24">
      <c r="A91" s="38"/>
      <c r="B91" s="60"/>
      <c r="C91" s="60">
        <f t="shared" si="28"/>
        <v>0</v>
      </c>
      <c r="D91" s="19"/>
      <c r="E91" s="42"/>
      <c r="F91" s="42">
        <f t="shared" si="29"/>
        <v>0</v>
      </c>
      <c r="G91" s="17"/>
      <c r="H91" s="17">
        <f t="shared" si="30"/>
        <v>0</v>
      </c>
      <c r="I91" s="17"/>
      <c r="J91" s="17"/>
      <c r="K91" s="42"/>
      <c r="L91" s="60">
        <f t="shared" si="31"/>
        <v>0</v>
      </c>
      <c r="M91" s="16"/>
      <c r="N91" s="60" t="e">
        <f t="shared" si="32"/>
        <v>#NUM!</v>
      </c>
      <c r="O91" s="16"/>
      <c r="P91" s="60" t="e">
        <f t="shared" si="33"/>
        <v>#NUM!</v>
      </c>
      <c r="Q91" s="60"/>
      <c r="R91" s="60">
        <f t="shared" si="34"/>
        <v>491.67</v>
      </c>
      <c r="S91" s="61" t="e">
        <f t="shared" si="35"/>
        <v>#NUM!</v>
      </c>
      <c r="T91" s="60" t="e">
        <f t="shared" si="36"/>
        <v>#NUM!</v>
      </c>
      <c r="U91" s="16"/>
      <c r="V91" s="60">
        <f t="shared" si="37"/>
        <v>0</v>
      </c>
      <c r="W91" s="13">
        <f t="shared" si="38"/>
        <v>0</v>
      </c>
      <c r="X91" s="13">
        <f t="shared" si="39"/>
        <v>0</v>
      </c>
    </row>
    <row r="92" spans="1:24">
      <c r="A92" s="38"/>
      <c r="B92" s="60"/>
      <c r="C92" s="60">
        <f t="shared" si="28"/>
        <v>0</v>
      </c>
      <c r="D92" s="19"/>
      <c r="E92" s="42"/>
      <c r="F92" s="42">
        <f t="shared" si="29"/>
        <v>0</v>
      </c>
      <c r="G92" s="17"/>
      <c r="H92" s="17">
        <f t="shared" si="30"/>
        <v>0</v>
      </c>
      <c r="I92" s="17"/>
      <c r="J92" s="17"/>
      <c r="K92" s="42"/>
      <c r="L92" s="60">
        <f t="shared" si="31"/>
        <v>0</v>
      </c>
      <c r="M92" s="16"/>
      <c r="N92" s="60" t="e">
        <f t="shared" si="32"/>
        <v>#NUM!</v>
      </c>
      <c r="O92" s="16"/>
      <c r="P92" s="60" t="e">
        <f t="shared" si="33"/>
        <v>#NUM!</v>
      </c>
      <c r="Q92" s="60"/>
      <c r="R92" s="60">
        <f t="shared" si="34"/>
        <v>491.67</v>
      </c>
      <c r="S92" s="61" t="e">
        <f t="shared" si="35"/>
        <v>#NUM!</v>
      </c>
      <c r="T92" s="60" t="e">
        <f t="shared" si="36"/>
        <v>#NUM!</v>
      </c>
      <c r="U92" s="16"/>
      <c r="V92" s="60">
        <f t="shared" si="37"/>
        <v>0</v>
      </c>
      <c r="W92" s="13">
        <f t="shared" si="38"/>
        <v>0</v>
      </c>
      <c r="X92" s="13">
        <f t="shared" si="39"/>
        <v>0</v>
      </c>
    </row>
    <row r="93" spans="1:24">
      <c r="A93" s="38"/>
      <c r="B93" s="60"/>
      <c r="C93" s="60">
        <f t="shared" si="28"/>
        <v>0</v>
      </c>
      <c r="D93" s="19"/>
      <c r="E93" s="42"/>
      <c r="F93" s="42">
        <f t="shared" si="29"/>
        <v>0</v>
      </c>
      <c r="G93" s="17"/>
      <c r="H93" s="17">
        <f t="shared" si="30"/>
        <v>0</v>
      </c>
      <c r="I93" s="17"/>
      <c r="J93" s="17"/>
      <c r="K93" s="42"/>
      <c r="L93" s="60">
        <f t="shared" si="31"/>
        <v>0</v>
      </c>
      <c r="M93" s="16"/>
      <c r="N93" s="60" t="e">
        <f t="shared" si="32"/>
        <v>#NUM!</v>
      </c>
      <c r="O93" s="16"/>
      <c r="P93" s="60" t="e">
        <f t="shared" si="33"/>
        <v>#NUM!</v>
      </c>
      <c r="Q93" s="60"/>
      <c r="R93" s="60">
        <f t="shared" si="34"/>
        <v>491.67</v>
      </c>
      <c r="S93" s="61" t="e">
        <f t="shared" si="35"/>
        <v>#NUM!</v>
      </c>
      <c r="T93" s="60" t="e">
        <f t="shared" si="36"/>
        <v>#NUM!</v>
      </c>
      <c r="U93" s="16"/>
      <c r="V93" s="60">
        <f t="shared" si="37"/>
        <v>0</v>
      </c>
      <c r="W93" s="13">
        <f t="shared" si="38"/>
        <v>0</v>
      </c>
      <c r="X93" s="13">
        <f t="shared" si="39"/>
        <v>0</v>
      </c>
    </row>
    <row r="94" spans="1:24">
      <c r="A94" s="38"/>
      <c r="B94" s="60"/>
      <c r="C94" s="60">
        <f t="shared" si="28"/>
        <v>0</v>
      </c>
      <c r="D94" s="19"/>
      <c r="E94" s="42"/>
      <c r="F94" s="42">
        <f t="shared" si="29"/>
        <v>0</v>
      </c>
      <c r="G94" s="17"/>
      <c r="H94" s="17">
        <f t="shared" si="30"/>
        <v>0</v>
      </c>
      <c r="I94" s="17"/>
      <c r="J94" s="17"/>
      <c r="K94" s="42"/>
      <c r="L94" s="60">
        <f t="shared" si="31"/>
        <v>0</v>
      </c>
      <c r="M94" s="16"/>
      <c r="N94" s="60" t="e">
        <f t="shared" si="32"/>
        <v>#NUM!</v>
      </c>
      <c r="O94" s="16"/>
      <c r="P94" s="60" t="e">
        <f t="shared" si="33"/>
        <v>#NUM!</v>
      </c>
      <c r="Q94" s="60"/>
      <c r="R94" s="60">
        <f t="shared" si="34"/>
        <v>491.67</v>
      </c>
      <c r="S94" s="61" t="e">
        <f t="shared" si="35"/>
        <v>#NUM!</v>
      </c>
      <c r="T94" s="60" t="e">
        <f t="shared" si="36"/>
        <v>#NUM!</v>
      </c>
      <c r="U94" s="16"/>
      <c r="V94" s="60">
        <f t="shared" si="37"/>
        <v>0</v>
      </c>
      <c r="W94" s="13">
        <f t="shared" si="38"/>
        <v>0</v>
      </c>
      <c r="X94" s="13">
        <f t="shared" si="39"/>
        <v>0</v>
      </c>
    </row>
    <row r="95" spans="1:24">
      <c r="A95" s="38"/>
      <c r="B95" s="60"/>
      <c r="C95" s="60">
        <f t="shared" si="28"/>
        <v>0</v>
      </c>
      <c r="D95" s="19"/>
      <c r="E95" s="42"/>
      <c r="F95" s="42">
        <f t="shared" si="29"/>
        <v>0</v>
      </c>
      <c r="G95" s="17"/>
      <c r="H95" s="17">
        <f t="shared" si="30"/>
        <v>0</v>
      </c>
      <c r="I95" s="17"/>
      <c r="J95" s="17"/>
      <c r="K95" s="42"/>
      <c r="L95" s="60">
        <f t="shared" si="31"/>
        <v>0</v>
      </c>
      <c r="M95" s="16"/>
      <c r="N95" s="60" t="e">
        <f t="shared" si="32"/>
        <v>#NUM!</v>
      </c>
      <c r="O95" s="16"/>
      <c r="P95" s="60" t="e">
        <f t="shared" si="33"/>
        <v>#NUM!</v>
      </c>
      <c r="Q95" s="60"/>
      <c r="R95" s="60">
        <f t="shared" si="34"/>
        <v>491.67</v>
      </c>
      <c r="S95" s="61" t="e">
        <f t="shared" si="35"/>
        <v>#NUM!</v>
      </c>
      <c r="T95" s="60" t="e">
        <f t="shared" si="36"/>
        <v>#NUM!</v>
      </c>
      <c r="U95" s="16"/>
      <c r="V95" s="60">
        <f t="shared" si="37"/>
        <v>0</v>
      </c>
      <c r="W95" s="13">
        <f t="shared" si="38"/>
        <v>0</v>
      </c>
      <c r="X95" s="13">
        <f t="shared" si="39"/>
        <v>0</v>
      </c>
    </row>
    <row r="96" spans="1:24">
      <c r="A96" s="38"/>
      <c r="B96" s="60"/>
      <c r="C96" s="60">
        <f t="shared" si="28"/>
        <v>0</v>
      </c>
      <c r="D96" s="19"/>
      <c r="E96" s="42"/>
      <c r="F96" s="42">
        <f t="shared" si="29"/>
        <v>0</v>
      </c>
      <c r="G96" s="17"/>
      <c r="H96" s="17">
        <f t="shared" si="30"/>
        <v>0</v>
      </c>
      <c r="I96" s="17"/>
      <c r="J96" s="17"/>
      <c r="K96" s="42"/>
      <c r="L96" s="60">
        <f t="shared" si="31"/>
        <v>0</v>
      </c>
      <c r="M96" s="16"/>
      <c r="N96" s="60" t="e">
        <f t="shared" si="32"/>
        <v>#NUM!</v>
      </c>
      <c r="O96" s="16"/>
      <c r="P96" s="60" t="e">
        <f t="shared" si="33"/>
        <v>#NUM!</v>
      </c>
      <c r="Q96" s="60"/>
      <c r="R96" s="60">
        <f t="shared" si="34"/>
        <v>491.67</v>
      </c>
      <c r="S96" s="61" t="e">
        <f t="shared" si="35"/>
        <v>#NUM!</v>
      </c>
      <c r="T96" s="60" t="e">
        <f t="shared" si="36"/>
        <v>#NUM!</v>
      </c>
      <c r="U96" s="16"/>
      <c r="V96" s="60">
        <f t="shared" si="37"/>
        <v>0</v>
      </c>
      <c r="W96" s="13">
        <f t="shared" si="38"/>
        <v>0</v>
      </c>
      <c r="X96" s="13">
        <f t="shared" si="39"/>
        <v>0</v>
      </c>
    </row>
    <row r="97" spans="1:24">
      <c r="A97" s="38"/>
      <c r="B97" s="60"/>
      <c r="C97" s="60">
        <f t="shared" si="28"/>
        <v>0</v>
      </c>
      <c r="D97" s="19"/>
      <c r="E97" s="42"/>
      <c r="F97" s="42">
        <f t="shared" si="29"/>
        <v>0</v>
      </c>
      <c r="G97" s="17"/>
      <c r="H97" s="17">
        <f t="shared" si="30"/>
        <v>0</v>
      </c>
      <c r="I97" s="17"/>
      <c r="J97" s="17"/>
      <c r="K97" s="42"/>
      <c r="L97" s="60">
        <f t="shared" si="31"/>
        <v>0</v>
      </c>
      <c r="M97" s="16"/>
      <c r="N97" s="60" t="e">
        <f t="shared" si="32"/>
        <v>#NUM!</v>
      </c>
      <c r="O97" s="16"/>
      <c r="P97" s="60" t="e">
        <f t="shared" si="33"/>
        <v>#NUM!</v>
      </c>
      <c r="Q97" s="60"/>
      <c r="R97" s="60">
        <f t="shared" si="34"/>
        <v>491.67</v>
      </c>
      <c r="S97" s="61" t="e">
        <f t="shared" si="35"/>
        <v>#NUM!</v>
      </c>
      <c r="T97" s="60" t="e">
        <f t="shared" si="36"/>
        <v>#NUM!</v>
      </c>
      <c r="U97" s="16"/>
      <c r="V97" s="60">
        <f t="shared" si="37"/>
        <v>0</v>
      </c>
      <c r="W97" s="13">
        <f t="shared" si="38"/>
        <v>0</v>
      </c>
      <c r="X97" s="13">
        <f t="shared" si="39"/>
        <v>0</v>
      </c>
    </row>
    <row r="98" spans="1:24">
      <c r="A98" s="38"/>
      <c r="B98" s="60"/>
      <c r="C98" s="60">
        <f t="shared" si="28"/>
        <v>0</v>
      </c>
      <c r="D98" s="19"/>
      <c r="E98" s="42"/>
      <c r="F98" s="42">
        <f t="shared" si="29"/>
        <v>0</v>
      </c>
      <c r="G98" s="17"/>
      <c r="H98" s="17">
        <f t="shared" si="30"/>
        <v>0</v>
      </c>
      <c r="I98" s="17"/>
      <c r="J98" s="17"/>
      <c r="K98" s="42"/>
      <c r="L98" s="60">
        <f t="shared" si="31"/>
        <v>0</v>
      </c>
      <c r="M98" s="16"/>
      <c r="N98" s="60" t="e">
        <f t="shared" si="32"/>
        <v>#NUM!</v>
      </c>
      <c r="O98" s="16"/>
      <c r="P98" s="60" t="e">
        <f t="shared" si="33"/>
        <v>#NUM!</v>
      </c>
      <c r="Q98" s="60"/>
      <c r="R98" s="60">
        <f t="shared" si="34"/>
        <v>491.67</v>
      </c>
      <c r="S98" s="61" t="e">
        <f t="shared" si="35"/>
        <v>#NUM!</v>
      </c>
      <c r="T98" s="60" t="e">
        <f t="shared" si="36"/>
        <v>#NUM!</v>
      </c>
      <c r="U98" s="16"/>
      <c r="V98" s="60">
        <f t="shared" si="37"/>
        <v>0</v>
      </c>
      <c r="W98" s="13">
        <f t="shared" si="38"/>
        <v>0</v>
      </c>
      <c r="X98" s="13">
        <f t="shared" si="39"/>
        <v>0</v>
      </c>
    </row>
    <row r="99" spans="1:24">
      <c r="A99" s="38"/>
      <c r="B99" s="60"/>
      <c r="C99" s="60">
        <f t="shared" si="28"/>
        <v>0</v>
      </c>
      <c r="D99" s="19"/>
      <c r="E99" s="42"/>
      <c r="F99" s="42">
        <f t="shared" si="29"/>
        <v>0</v>
      </c>
      <c r="G99" s="17"/>
      <c r="H99" s="17">
        <f t="shared" si="30"/>
        <v>0</v>
      </c>
      <c r="I99" s="17"/>
      <c r="J99" s="17"/>
      <c r="K99" s="42"/>
      <c r="L99" s="60">
        <f t="shared" si="31"/>
        <v>0</v>
      </c>
      <c r="M99" s="16"/>
      <c r="N99" s="60" t="e">
        <f t="shared" si="32"/>
        <v>#NUM!</v>
      </c>
      <c r="O99" s="16"/>
      <c r="P99" s="60" t="e">
        <f t="shared" si="33"/>
        <v>#NUM!</v>
      </c>
      <c r="Q99" s="60"/>
      <c r="R99" s="60">
        <f t="shared" si="34"/>
        <v>491.67</v>
      </c>
      <c r="S99" s="61" t="e">
        <f t="shared" si="35"/>
        <v>#NUM!</v>
      </c>
      <c r="T99" s="60" t="e">
        <f t="shared" si="36"/>
        <v>#NUM!</v>
      </c>
      <c r="U99" s="16"/>
      <c r="V99" s="60">
        <f t="shared" si="37"/>
        <v>0</v>
      </c>
      <c r="W99" s="13">
        <f t="shared" si="38"/>
        <v>0</v>
      </c>
      <c r="X99" s="13">
        <f t="shared" si="39"/>
        <v>0</v>
      </c>
    </row>
    <row r="100" spans="1:24">
      <c r="A100" s="38"/>
      <c r="B100" s="60"/>
      <c r="C100" s="60">
        <f t="shared" si="28"/>
        <v>0</v>
      </c>
      <c r="D100" s="19"/>
      <c r="E100" s="42"/>
      <c r="F100" s="42">
        <f t="shared" si="29"/>
        <v>0</v>
      </c>
      <c r="G100" s="17"/>
      <c r="H100" s="17">
        <f t="shared" si="30"/>
        <v>0</v>
      </c>
      <c r="I100" s="17"/>
      <c r="J100" s="17"/>
      <c r="K100" s="42"/>
      <c r="L100" s="60">
        <f t="shared" si="31"/>
        <v>0</v>
      </c>
      <c r="M100" s="16"/>
      <c r="N100" s="60" t="e">
        <f t="shared" si="32"/>
        <v>#NUM!</v>
      </c>
      <c r="O100" s="16"/>
      <c r="P100" s="60" t="e">
        <f t="shared" si="33"/>
        <v>#NUM!</v>
      </c>
      <c r="Q100" s="60"/>
      <c r="R100" s="60">
        <f t="shared" si="34"/>
        <v>491.67</v>
      </c>
      <c r="S100" s="61" t="e">
        <f t="shared" si="35"/>
        <v>#NUM!</v>
      </c>
      <c r="T100" s="60" t="e">
        <f t="shared" si="36"/>
        <v>#NUM!</v>
      </c>
      <c r="U100" s="16"/>
      <c r="V100" s="60">
        <f t="shared" si="37"/>
        <v>0</v>
      </c>
      <c r="W100" s="13">
        <f t="shared" si="38"/>
        <v>0</v>
      </c>
      <c r="X100" s="13">
        <f t="shared" si="39"/>
        <v>0</v>
      </c>
    </row>
    <row r="101" spans="1:24">
      <c r="A101" s="38"/>
      <c r="B101" s="60"/>
      <c r="C101" s="60">
        <f t="shared" si="28"/>
        <v>0</v>
      </c>
      <c r="D101" s="19"/>
      <c r="E101" s="42"/>
      <c r="F101" s="42">
        <f t="shared" si="29"/>
        <v>0</v>
      </c>
      <c r="G101" s="17"/>
      <c r="H101" s="17">
        <f t="shared" si="30"/>
        <v>0</v>
      </c>
      <c r="I101" s="17"/>
      <c r="J101" s="17"/>
      <c r="K101" s="42"/>
      <c r="L101" s="60">
        <f t="shared" si="31"/>
        <v>0</v>
      </c>
      <c r="M101" s="16"/>
      <c r="N101" s="60" t="e">
        <f t="shared" si="32"/>
        <v>#NUM!</v>
      </c>
      <c r="O101" s="16"/>
      <c r="P101" s="60" t="e">
        <f t="shared" si="33"/>
        <v>#NUM!</v>
      </c>
      <c r="Q101" s="60"/>
      <c r="R101" s="60">
        <f t="shared" si="34"/>
        <v>491.67</v>
      </c>
      <c r="S101" s="61" t="e">
        <f t="shared" si="35"/>
        <v>#NUM!</v>
      </c>
      <c r="T101" s="60" t="e">
        <f t="shared" si="36"/>
        <v>#NUM!</v>
      </c>
      <c r="U101" s="16"/>
      <c r="V101" s="60">
        <f t="shared" si="37"/>
        <v>0</v>
      </c>
      <c r="W101" s="13">
        <f t="shared" si="38"/>
        <v>0</v>
      </c>
      <c r="X101" s="13">
        <f t="shared" si="39"/>
        <v>0</v>
      </c>
    </row>
    <row r="102" spans="1:24">
      <c r="A102" s="38"/>
      <c r="B102" s="60"/>
      <c r="C102" s="60">
        <f t="shared" si="28"/>
        <v>0</v>
      </c>
      <c r="D102" s="19"/>
      <c r="E102" s="42"/>
      <c r="F102" s="42">
        <f t="shared" si="29"/>
        <v>0</v>
      </c>
      <c r="G102" s="17"/>
      <c r="H102" s="17">
        <f t="shared" si="30"/>
        <v>0</v>
      </c>
      <c r="I102" s="17"/>
      <c r="J102" s="17"/>
      <c r="K102" s="42"/>
      <c r="L102" s="60">
        <f t="shared" si="31"/>
        <v>0</v>
      </c>
      <c r="M102" s="16"/>
      <c r="N102" s="60" t="e">
        <f t="shared" si="32"/>
        <v>#NUM!</v>
      </c>
      <c r="O102" s="16"/>
      <c r="P102" s="60" t="e">
        <f t="shared" si="33"/>
        <v>#NUM!</v>
      </c>
      <c r="Q102" s="60"/>
      <c r="R102" s="60">
        <f t="shared" si="34"/>
        <v>491.67</v>
      </c>
      <c r="S102" s="61" t="e">
        <f t="shared" si="35"/>
        <v>#NUM!</v>
      </c>
      <c r="T102" s="60" t="e">
        <f t="shared" si="36"/>
        <v>#NUM!</v>
      </c>
      <c r="U102" s="16"/>
      <c r="V102" s="60">
        <f t="shared" si="37"/>
        <v>0</v>
      </c>
      <c r="W102" s="13">
        <f t="shared" si="38"/>
        <v>0</v>
      </c>
      <c r="X102" s="13">
        <f t="shared" si="39"/>
        <v>0</v>
      </c>
    </row>
    <row r="103" spans="1:24">
      <c r="A103" s="38"/>
      <c r="B103" s="60"/>
      <c r="C103" s="60">
        <f t="shared" si="28"/>
        <v>0</v>
      </c>
      <c r="D103" s="19"/>
      <c r="E103" s="42"/>
      <c r="F103" s="42">
        <f t="shared" si="29"/>
        <v>0</v>
      </c>
      <c r="G103" s="17"/>
      <c r="H103" s="17">
        <f t="shared" si="30"/>
        <v>0</v>
      </c>
      <c r="I103" s="17"/>
      <c r="J103" s="17"/>
      <c r="K103" s="42"/>
      <c r="L103" s="60">
        <f t="shared" si="31"/>
        <v>0</v>
      </c>
      <c r="M103" s="16"/>
      <c r="N103" s="60" t="e">
        <f t="shared" si="32"/>
        <v>#NUM!</v>
      </c>
      <c r="O103" s="16"/>
      <c r="P103" s="60" t="e">
        <f t="shared" si="33"/>
        <v>#NUM!</v>
      </c>
      <c r="Q103" s="60"/>
      <c r="R103" s="60">
        <f t="shared" si="34"/>
        <v>491.67</v>
      </c>
      <c r="S103" s="61" t="e">
        <f t="shared" si="35"/>
        <v>#NUM!</v>
      </c>
      <c r="T103" s="60" t="e">
        <f t="shared" si="36"/>
        <v>#NUM!</v>
      </c>
      <c r="U103" s="16"/>
      <c r="V103" s="60">
        <f t="shared" si="37"/>
        <v>0</v>
      </c>
      <c r="W103" s="13">
        <f t="shared" si="38"/>
        <v>0</v>
      </c>
      <c r="X103" s="13">
        <f t="shared" si="39"/>
        <v>0</v>
      </c>
    </row>
    <row r="104" spans="1:24">
      <c r="A104" s="38"/>
      <c r="B104" s="60"/>
      <c r="C104" s="60">
        <f t="shared" si="28"/>
        <v>0</v>
      </c>
      <c r="D104" s="19"/>
      <c r="E104" s="42"/>
      <c r="F104" s="42">
        <f t="shared" si="29"/>
        <v>0</v>
      </c>
      <c r="G104" s="17"/>
      <c r="H104" s="17">
        <f t="shared" si="30"/>
        <v>0</v>
      </c>
      <c r="I104" s="17"/>
      <c r="J104" s="17"/>
      <c r="K104" s="42"/>
      <c r="L104" s="60">
        <f t="shared" si="31"/>
        <v>0</v>
      </c>
      <c r="M104" s="16"/>
      <c r="N104" s="60" t="e">
        <f t="shared" si="32"/>
        <v>#NUM!</v>
      </c>
      <c r="O104" s="16"/>
      <c r="P104" s="60" t="e">
        <f t="shared" si="33"/>
        <v>#NUM!</v>
      </c>
      <c r="Q104" s="60"/>
      <c r="R104" s="60">
        <f t="shared" si="34"/>
        <v>491.67</v>
      </c>
      <c r="S104" s="61" t="e">
        <f t="shared" si="35"/>
        <v>#NUM!</v>
      </c>
      <c r="T104" s="60" t="e">
        <f t="shared" si="36"/>
        <v>#NUM!</v>
      </c>
      <c r="U104" s="16"/>
      <c r="V104" s="60">
        <f t="shared" si="37"/>
        <v>0</v>
      </c>
      <c r="W104" s="13">
        <f t="shared" si="38"/>
        <v>0</v>
      </c>
      <c r="X104" s="13">
        <f t="shared" si="39"/>
        <v>0</v>
      </c>
    </row>
    <row r="105" spans="1:24">
      <c r="A105" s="38"/>
      <c r="B105" s="60"/>
      <c r="C105" s="60">
        <f t="shared" si="28"/>
        <v>0</v>
      </c>
      <c r="D105" s="19"/>
      <c r="E105" s="42"/>
      <c r="F105" s="42">
        <f t="shared" si="29"/>
        <v>0</v>
      </c>
      <c r="G105" s="17"/>
      <c r="H105" s="17">
        <f t="shared" si="30"/>
        <v>0</v>
      </c>
      <c r="I105" s="17"/>
      <c r="J105" s="17"/>
      <c r="K105" s="42"/>
      <c r="L105" s="60">
        <f t="shared" si="31"/>
        <v>0</v>
      </c>
      <c r="M105" s="16"/>
      <c r="N105" s="60" t="e">
        <f t="shared" si="32"/>
        <v>#NUM!</v>
      </c>
      <c r="O105" s="16"/>
      <c r="P105" s="60" t="e">
        <f t="shared" si="33"/>
        <v>#NUM!</v>
      </c>
      <c r="Q105" s="60"/>
      <c r="R105" s="60">
        <f t="shared" si="34"/>
        <v>491.67</v>
      </c>
      <c r="S105" s="61" t="e">
        <f t="shared" si="35"/>
        <v>#NUM!</v>
      </c>
      <c r="T105" s="60" t="e">
        <f t="shared" si="36"/>
        <v>#NUM!</v>
      </c>
      <c r="U105" s="16"/>
      <c r="V105" s="60">
        <f t="shared" si="37"/>
        <v>0</v>
      </c>
      <c r="W105" s="13">
        <f t="shared" si="38"/>
        <v>0</v>
      </c>
      <c r="X105" s="13">
        <f t="shared" si="39"/>
        <v>0</v>
      </c>
    </row>
    <row r="106" spans="1:24">
      <c r="A106" s="38"/>
      <c r="B106" s="60"/>
      <c r="C106" s="60">
        <f t="shared" si="28"/>
        <v>0</v>
      </c>
      <c r="D106" s="19"/>
      <c r="E106" s="42"/>
      <c r="F106" s="42">
        <f t="shared" si="29"/>
        <v>0</v>
      </c>
      <c r="G106" s="17"/>
      <c r="H106" s="17">
        <f t="shared" si="30"/>
        <v>0</v>
      </c>
      <c r="I106" s="17"/>
      <c r="J106" s="17"/>
      <c r="K106" s="42"/>
      <c r="L106" s="60">
        <f t="shared" si="31"/>
        <v>0</v>
      </c>
      <c r="M106" s="16"/>
      <c r="N106" s="60" t="e">
        <f t="shared" si="32"/>
        <v>#NUM!</v>
      </c>
      <c r="O106" s="16"/>
      <c r="P106" s="60" t="e">
        <f t="shared" si="33"/>
        <v>#NUM!</v>
      </c>
      <c r="Q106" s="60"/>
      <c r="R106" s="60">
        <f t="shared" si="34"/>
        <v>491.67</v>
      </c>
      <c r="S106" s="61" t="e">
        <f t="shared" si="35"/>
        <v>#NUM!</v>
      </c>
      <c r="T106" s="60" t="e">
        <f t="shared" si="36"/>
        <v>#NUM!</v>
      </c>
      <c r="U106" s="16"/>
      <c r="V106" s="60">
        <f t="shared" si="37"/>
        <v>0</v>
      </c>
      <c r="W106" s="13">
        <f t="shared" si="38"/>
        <v>0</v>
      </c>
      <c r="X106" s="13">
        <f t="shared" si="39"/>
        <v>0</v>
      </c>
    </row>
    <row r="107" spans="1:24">
      <c r="A107" s="38"/>
      <c r="B107" s="60"/>
      <c r="C107" s="60">
        <f t="shared" si="28"/>
        <v>0</v>
      </c>
      <c r="D107" s="19"/>
      <c r="E107" s="42"/>
      <c r="F107" s="42">
        <f t="shared" si="29"/>
        <v>0</v>
      </c>
      <c r="G107" s="17"/>
      <c r="H107" s="17">
        <f t="shared" si="30"/>
        <v>0</v>
      </c>
      <c r="I107" s="17"/>
      <c r="J107" s="17"/>
      <c r="K107" s="42"/>
      <c r="L107" s="60">
        <f t="shared" si="31"/>
        <v>0</v>
      </c>
      <c r="M107" s="16"/>
      <c r="N107" s="60" t="e">
        <f t="shared" si="32"/>
        <v>#NUM!</v>
      </c>
      <c r="O107" s="16"/>
      <c r="P107" s="60" t="e">
        <f t="shared" si="33"/>
        <v>#NUM!</v>
      </c>
      <c r="Q107" s="60"/>
      <c r="R107" s="60">
        <f t="shared" si="34"/>
        <v>491.67</v>
      </c>
      <c r="S107" s="61" t="e">
        <f t="shared" si="35"/>
        <v>#NUM!</v>
      </c>
      <c r="T107" s="60" t="e">
        <f t="shared" si="36"/>
        <v>#NUM!</v>
      </c>
      <c r="U107" s="16"/>
      <c r="V107" s="60">
        <f t="shared" si="37"/>
        <v>0</v>
      </c>
      <c r="W107" s="13">
        <f t="shared" si="38"/>
        <v>0</v>
      </c>
      <c r="X107" s="13">
        <f t="shared" si="39"/>
        <v>0</v>
      </c>
    </row>
    <row r="108" spans="1:24">
      <c r="A108" s="38"/>
      <c r="B108" s="60"/>
      <c r="C108" s="60">
        <f t="shared" si="28"/>
        <v>0</v>
      </c>
      <c r="D108" s="19"/>
      <c r="E108" s="42"/>
      <c r="F108" s="42">
        <f t="shared" si="29"/>
        <v>0</v>
      </c>
      <c r="G108" s="17"/>
      <c r="H108" s="17">
        <f t="shared" si="30"/>
        <v>0</v>
      </c>
      <c r="I108" s="17"/>
      <c r="J108" s="17"/>
      <c r="K108" s="42"/>
      <c r="L108" s="60">
        <f t="shared" si="31"/>
        <v>0</v>
      </c>
      <c r="M108" s="16"/>
      <c r="N108" s="60" t="e">
        <f t="shared" si="32"/>
        <v>#NUM!</v>
      </c>
      <c r="O108" s="16"/>
      <c r="P108" s="60" t="e">
        <f t="shared" si="33"/>
        <v>#NUM!</v>
      </c>
      <c r="Q108" s="60"/>
      <c r="R108" s="60">
        <f t="shared" si="34"/>
        <v>491.67</v>
      </c>
      <c r="S108" s="61" t="e">
        <f t="shared" si="35"/>
        <v>#NUM!</v>
      </c>
      <c r="T108" s="60" t="e">
        <f t="shared" si="36"/>
        <v>#NUM!</v>
      </c>
      <c r="U108" s="16"/>
      <c r="V108" s="60">
        <f t="shared" si="37"/>
        <v>0</v>
      </c>
      <c r="W108" s="13">
        <f t="shared" si="38"/>
        <v>0</v>
      </c>
      <c r="X108" s="13">
        <f t="shared" si="39"/>
        <v>0</v>
      </c>
    </row>
    <row r="109" spans="1:24">
      <c r="A109" s="38"/>
      <c r="B109" s="60"/>
      <c r="C109" s="60">
        <f t="shared" si="28"/>
        <v>0</v>
      </c>
      <c r="D109" s="19"/>
      <c r="E109" s="42"/>
      <c r="F109" s="42">
        <f t="shared" si="29"/>
        <v>0</v>
      </c>
      <c r="G109" s="17"/>
      <c r="H109" s="17">
        <f t="shared" si="30"/>
        <v>0</v>
      </c>
      <c r="I109" s="17"/>
      <c r="J109" s="17"/>
      <c r="K109" s="42"/>
      <c r="L109" s="60">
        <f t="shared" si="31"/>
        <v>0</v>
      </c>
      <c r="M109" s="16"/>
      <c r="N109" s="60" t="e">
        <f t="shared" si="32"/>
        <v>#NUM!</v>
      </c>
      <c r="O109" s="16"/>
      <c r="P109" s="60" t="e">
        <f t="shared" si="33"/>
        <v>#NUM!</v>
      </c>
      <c r="Q109" s="60"/>
      <c r="R109" s="60">
        <f t="shared" si="34"/>
        <v>491.67</v>
      </c>
      <c r="S109" s="61" t="e">
        <f t="shared" si="35"/>
        <v>#NUM!</v>
      </c>
      <c r="T109" s="60" t="e">
        <f t="shared" si="36"/>
        <v>#NUM!</v>
      </c>
      <c r="U109" s="16"/>
      <c r="V109" s="60">
        <f t="shared" si="37"/>
        <v>0</v>
      </c>
      <c r="W109" s="13">
        <f t="shared" si="38"/>
        <v>0</v>
      </c>
      <c r="X109" s="13">
        <f t="shared" si="39"/>
        <v>0</v>
      </c>
    </row>
    <row r="110" spans="1:24">
      <c r="A110" s="38"/>
      <c r="B110" s="60"/>
      <c r="C110" s="60">
        <f t="shared" si="28"/>
        <v>0</v>
      </c>
      <c r="D110" s="19"/>
      <c r="E110" s="42"/>
      <c r="F110" s="42">
        <f t="shared" si="29"/>
        <v>0</v>
      </c>
      <c r="G110" s="17"/>
      <c r="H110" s="17">
        <f t="shared" si="30"/>
        <v>0</v>
      </c>
      <c r="I110" s="17"/>
      <c r="J110" s="17"/>
      <c r="K110" s="42"/>
      <c r="L110" s="60">
        <f t="shared" si="31"/>
        <v>0</v>
      </c>
      <c r="M110" s="16"/>
      <c r="N110" s="60" t="e">
        <f t="shared" si="32"/>
        <v>#NUM!</v>
      </c>
      <c r="O110" s="16"/>
      <c r="P110" s="60" t="e">
        <f t="shared" si="33"/>
        <v>#NUM!</v>
      </c>
      <c r="Q110" s="60"/>
      <c r="R110" s="60">
        <f t="shared" si="34"/>
        <v>491.67</v>
      </c>
      <c r="S110" s="61" t="e">
        <f t="shared" si="35"/>
        <v>#NUM!</v>
      </c>
      <c r="T110" s="60" t="e">
        <f t="shared" si="36"/>
        <v>#NUM!</v>
      </c>
      <c r="U110" s="16"/>
      <c r="V110" s="60">
        <f t="shared" si="37"/>
        <v>0</v>
      </c>
      <c r="W110" s="13">
        <f t="shared" si="38"/>
        <v>0</v>
      </c>
      <c r="X110" s="13">
        <f t="shared" si="39"/>
        <v>0</v>
      </c>
    </row>
    <row r="111" spans="1:24">
      <c r="A111" s="38"/>
      <c r="B111" s="60"/>
      <c r="C111" s="60">
        <f t="shared" si="28"/>
        <v>0</v>
      </c>
      <c r="D111" s="19"/>
      <c r="E111" s="42"/>
      <c r="F111" s="42">
        <f t="shared" si="29"/>
        <v>0</v>
      </c>
      <c r="G111" s="17"/>
      <c r="H111" s="17">
        <f t="shared" si="30"/>
        <v>0</v>
      </c>
      <c r="I111" s="17"/>
      <c r="J111" s="17"/>
      <c r="K111" s="42"/>
      <c r="L111" s="60">
        <f t="shared" si="31"/>
        <v>0</v>
      </c>
      <c r="M111" s="16"/>
      <c r="N111" s="60" t="e">
        <f t="shared" si="32"/>
        <v>#NUM!</v>
      </c>
      <c r="O111" s="16"/>
      <c r="P111" s="60" t="e">
        <f t="shared" si="33"/>
        <v>#NUM!</v>
      </c>
      <c r="Q111" s="60"/>
      <c r="R111" s="60">
        <f t="shared" si="34"/>
        <v>491.67</v>
      </c>
      <c r="S111" s="61" t="e">
        <f t="shared" si="35"/>
        <v>#NUM!</v>
      </c>
      <c r="T111" s="60" t="e">
        <f t="shared" si="36"/>
        <v>#NUM!</v>
      </c>
      <c r="U111" s="16"/>
      <c r="V111" s="60">
        <f t="shared" si="37"/>
        <v>0</v>
      </c>
      <c r="W111" s="13">
        <f t="shared" si="38"/>
        <v>0</v>
      </c>
      <c r="X111" s="13">
        <f t="shared" si="39"/>
        <v>0</v>
      </c>
    </row>
    <row r="112" spans="1:24">
      <c r="A112" s="38"/>
      <c r="B112" s="60"/>
      <c r="C112" s="60">
        <f t="shared" si="28"/>
        <v>0</v>
      </c>
      <c r="D112" s="19"/>
      <c r="E112" s="42"/>
      <c r="F112" s="42">
        <f t="shared" si="29"/>
        <v>0</v>
      </c>
      <c r="G112" s="17"/>
      <c r="H112" s="17">
        <f t="shared" si="30"/>
        <v>0</v>
      </c>
      <c r="I112" s="17"/>
      <c r="J112" s="17"/>
      <c r="K112" s="42"/>
      <c r="L112" s="60">
        <f t="shared" si="31"/>
        <v>0</v>
      </c>
      <c r="M112" s="16"/>
      <c r="N112" s="60" t="e">
        <f t="shared" si="32"/>
        <v>#NUM!</v>
      </c>
      <c r="O112" s="16"/>
      <c r="P112" s="60" t="e">
        <f t="shared" si="33"/>
        <v>#NUM!</v>
      </c>
      <c r="Q112" s="60"/>
      <c r="R112" s="60">
        <f t="shared" si="34"/>
        <v>491.67</v>
      </c>
      <c r="S112" s="61" t="e">
        <f t="shared" si="35"/>
        <v>#NUM!</v>
      </c>
      <c r="T112" s="60" t="e">
        <f t="shared" si="36"/>
        <v>#NUM!</v>
      </c>
      <c r="U112" s="16"/>
      <c r="V112" s="60">
        <f t="shared" si="37"/>
        <v>0</v>
      </c>
      <c r="W112" s="13">
        <f t="shared" si="38"/>
        <v>0</v>
      </c>
      <c r="X112" s="13">
        <f t="shared" si="39"/>
        <v>0</v>
      </c>
    </row>
    <row r="113" spans="1:24">
      <c r="A113" s="38"/>
      <c r="B113" s="60"/>
      <c r="C113" s="60">
        <f t="shared" si="28"/>
        <v>0</v>
      </c>
      <c r="D113" s="19"/>
      <c r="E113" s="42"/>
      <c r="F113" s="42">
        <f t="shared" si="29"/>
        <v>0</v>
      </c>
      <c r="G113" s="17"/>
      <c r="H113" s="17">
        <f t="shared" si="30"/>
        <v>0</v>
      </c>
      <c r="I113" s="17"/>
      <c r="J113" s="17"/>
      <c r="K113" s="42"/>
      <c r="L113" s="60">
        <f t="shared" si="31"/>
        <v>0</v>
      </c>
      <c r="M113" s="16"/>
      <c r="N113" s="60" t="e">
        <f t="shared" si="32"/>
        <v>#NUM!</v>
      </c>
      <c r="O113" s="16"/>
      <c r="P113" s="60" t="e">
        <f t="shared" si="33"/>
        <v>#NUM!</v>
      </c>
      <c r="Q113" s="60"/>
      <c r="R113" s="60">
        <f t="shared" si="34"/>
        <v>491.67</v>
      </c>
      <c r="S113" s="61" t="e">
        <f t="shared" si="35"/>
        <v>#NUM!</v>
      </c>
      <c r="T113" s="60" t="e">
        <f t="shared" si="36"/>
        <v>#NUM!</v>
      </c>
      <c r="U113" s="16"/>
      <c r="V113" s="60">
        <f t="shared" si="37"/>
        <v>0</v>
      </c>
      <c r="W113" s="13">
        <f t="shared" si="38"/>
        <v>0</v>
      </c>
      <c r="X113" s="13">
        <f t="shared" si="39"/>
        <v>0</v>
      </c>
    </row>
    <row r="114" spans="1:24">
      <c r="A114" s="38"/>
      <c r="B114" s="60"/>
      <c r="C114" s="60">
        <f t="shared" si="28"/>
        <v>0</v>
      </c>
      <c r="D114" s="19"/>
      <c r="E114" s="42"/>
      <c r="F114" s="42">
        <f t="shared" si="29"/>
        <v>0</v>
      </c>
      <c r="G114" s="17"/>
      <c r="H114" s="17">
        <f t="shared" si="30"/>
        <v>0</v>
      </c>
      <c r="I114" s="17"/>
      <c r="J114" s="17"/>
      <c r="K114" s="42"/>
      <c r="L114" s="60">
        <f t="shared" si="31"/>
        <v>0</v>
      </c>
      <c r="M114" s="16"/>
      <c r="N114" s="60" t="e">
        <f t="shared" si="32"/>
        <v>#NUM!</v>
      </c>
      <c r="O114" s="16"/>
      <c r="P114" s="60" t="e">
        <f t="shared" si="33"/>
        <v>#NUM!</v>
      </c>
      <c r="Q114" s="60"/>
      <c r="R114" s="60">
        <f t="shared" si="34"/>
        <v>491.67</v>
      </c>
      <c r="S114" s="61" t="e">
        <f t="shared" si="35"/>
        <v>#NUM!</v>
      </c>
      <c r="T114" s="60" t="e">
        <f t="shared" si="36"/>
        <v>#NUM!</v>
      </c>
      <c r="U114" s="16"/>
      <c r="V114" s="60">
        <f t="shared" si="37"/>
        <v>0</v>
      </c>
      <c r="W114" s="13">
        <f t="shared" si="38"/>
        <v>0</v>
      </c>
      <c r="X114" s="13">
        <f t="shared" si="39"/>
        <v>0</v>
      </c>
    </row>
    <row r="115" spans="1:24">
      <c r="A115" s="38"/>
      <c r="B115" s="60"/>
      <c r="C115" s="60">
        <f t="shared" si="28"/>
        <v>0</v>
      </c>
      <c r="D115" s="19"/>
      <c r="E115" s="42"/>
      <c r="F115" s="42">
        <f t="shared" si="29"/>
        <v>0</v>
      </c>
      <c r="G115" s="17"/>
      <c r="H115" s="17">
        <f t="shared" si="30"/>
        <v>0</v>
      </c>
      <c r="I115" s="17"/>
      <c r="J115" s="17"/>
      <c r="K115" s="42"/>
      <c r="L115" s="60">
        <f t="shared" si="31"/>
        <v>0</v>
      </c>
      <c r="M115" s="16"/>
      <c r="N115" s="60" t="e">
        <f t="shared" si="32"/>
        <v>#NUM!</v>
      </c>
      <c r="O115" s="16"/>
      <c r="P115" s="60" t="e">
        <f t="shared" si="33"/>
        <v>#NUM!</v>
      </c>
      <c r="Q115" s="60"/>
      <c r="R115" s="60">
        <f t="shared" si="34"/>
        <v>491.67</v>
      </c>
      <c r="S115" s="61" t="e">
        <f t="shared" si="35"/>
        <v>#NUM!</v>
      </c>
      <c r="T115" s="60" t="e">
        <f t="shared" si="36"/>
        <v>#NUM!</v>
      </c>
      <c r="U115" s="16"/>
      <c r="V115" s="60">
        <f t="shared" si="37"/>
        <v>0</v>
      </c>
      <c r="W115" s="13">
        <f t="shared" si="38"/>
        <v>0</v>
      </c>
      <c r="X115" s="13">
        <f t="shared" si="39"/>
        <v>0</v>
      </c>
    </row>
    <row r="116" spans="1:24">
      <c r="A116" s="38"/>
      <c r="B116" s="60"/>
      <c r="C116" s="60">
        <f t="shared" si="28"/>
        <v>0</v>
      </c>
      <c r="D116" s="19"/>
      <c r="E116" s="42"/>
      <c r="F116" s="42">
        <f t="shared" si="29"/>
        <v>0</v>
      </c>
      <c r="G116" s="17"/>
      <c r="H116" s="17">
        <f t="shared" si="30"/>
        <v>0</v>
      </c>
      <c r="I116" s="17"/>
      <c r="J116" s="17"/>
      <c r="K116" s="42"/>
      <c r="L116" s="60">
        <f t="shared" si="31"/>
        <v>0</v>
      </c>
      <c r="M116" s="16"/>
      <c r="N116" s="60" t="e">
        <f t="shared" si="32"/>
        <v>#NUM!</v>
      </c>
      <c r="O116" s="16"/>
      <c r="P116" s="60" t="e">
        <f t="shared" si="33"/>
        <v>#NUM!</v>
      </c>
      <c r="Q116" s="60"/>
      <c r="R116" s="60">
        <f t="shared" si="34"/>
        <v>491.67</v>
      </c>
      <c r="S116" s="61" t="e">
        <f t="shared" si="35"/>
        <v>#NUM!</v>
      </c>
      <c r="T116" s="60" t="e">
        <f t="shared" si="36"/>
        <v>#NUM!</v>
      </c>
      <c r="U116" s="16"/>
      <c r="V116" s="60">
        <f t="shared" si="37"/>
        <v>0</v>
      </c>
      <c r="W116" s="13">
        <f t="shared" si="38"/>
        <v>0</v>
      </c>
      <c r="X116" s="13">
        <f t="shared" si="39"/>
        <v>0</v>
      </c>
    </row>
    <row r="117" spans="1:24">
      <c r="A117" s="38"/>
      <c r="B117" s="60"/>
      <c r="C117" s="60">
        <f t="shared" si="28"/>
        <v>0</v>
      </c>
      <c r="D117" s="19"/>
      <c r="E117" s="42"/>
      <c r="F117" s="42">
        <f t="shared" si="29"/>
        <v>0</v>
      </c>
      <c r="G117" s="17"/>
      <c r="H117" s="17">
        <f t="shared" si="30"/>
        <v>0</v>
      </c>
      <c r="I117" s="17"/>
      <c r="J117" s="17"/>
      <c r="K117" s="42"/>
      <c r="L117" s="60">
        <f t="shared" si="31"/>
        <v>0</v>
      </c>
      <c r="M117" s="16"/>
      <c r="N117" s="60" t="e">
        <f t="shared" si="32"/>
        <v>#NUM!</v>
      </c>
      <c r="O117" s="16"/>
      <c r="P117" s="60" t="e">
        <f t="shared" si="33"/>
        <v>#NUM!</v>
      </c>
      <c r="Q117" s="60"/>
      <c r="R117" s="60">
        <f t="shared" si="34"/>
        <v>491.67</v>
      </c>
      <c r="S117" s="61" t="e">
        <f t="shared" si="35"/>
        <v>#NUM!</v>
      </c>
      <c r="T117" s="60" t="e">
        <f t="shared" si="36"/>
        <v>#NUM!</v>
      </c>
      <c r="U117" s="16"/>
      <c r="V117" s="60">
        <f t="shared" si="37"/>
        <v>0</v>
      </c>
      <c r="W117" s="13">
        <f t="shared" si="38"/>
        <v>0</v>
      </c>
      <c r="X117" s="13">
        <f t="shared" si="39"/>
        <v>0</v>
      </c>
    </row>
    <row r="118" spans="1:24">
      <c r="A118" s="38"/>
      <c r="B118" s="60"/>
      <c r="C118" s="60">
        <f t="shared" si="28"/>
        <v>0</v>
      </c>
      <c r="D118" s="19"/>
      <c r="E118" s="42"/>
      <c r="F118" s="42">
        <f t="shared" si="29"/>
        <v>0</v>
      </c>
      <c r="G118" s="17"/>
      <c r="H118" s="17">
        <f t="shared" si="30"/>
        <v>0</v>
      </c>
      <c r="I118" s="17"/>
      <c r="J118" s="17"/>
      <c r="K118" s="42"/>
      <c r="L118" s="60">
        <f t="shared" si="31"/>
        <v>0</v>
      </c>
      <c r="M118" s="16"/>
      <c r="N118" s="60" t="e">
        <f t="shared" si="32"/>
        <v>#NUM!</v>
      </c>
      <c r="O118" s="16"/>
      <c r="P118" s="60" t="e">
        <f t="shared" si="33"/>
        <v>#NUM!</v>
      </c>
      <c r="Q118" s="60"/>
      <c r="R118" s="60">
        <f t="shared" si="34"/>
        <v>491.67</v>
      </c>
      <c r="S118" s="61" t="e">
        <f t="shared" si="35"/>
        <v>#NUM!</v>
      </c>
      <c r="T118" s="60" t="e">
        <f t="shared" si="36"/>
        <v>#NUM!</v>
      </c>
      <c r="U118" s="16"/>
      <c r="V118" s="60">
        <f t="shared" si="37"/>
        <v>0</v>
      </c>
      <c r="W118" s="13">
        <f t="shared" si="38"/>
        <v>0</v>
      </c>
      <c r="X118" s="13">
        <f t="shared" si="39"/>
        <v>0</v>
      </c>
    </row>
    <row r="119" spans="1:24">
      <c r="A119" s="38"/>
      <c r="B119" s="60"/>
      <c r="C119" s="60">
        <f t="shared" si="28"/>
        <v>0</v>
      </c>
      <c r="D119" s="19"/>
      <c r="E119" s="42"/>
      <c r="F119" s="42">
        <f t="shared" si="29"/>
        <v>0</v>
      </c>
      <c r="G119" s="17"/>
      <c r="H119" s="17">
        <f t="shared" si="30"/>
        <v>0</v>
      </c>
      <c r="I119" s="17"/>
      <c r="J119" s="17"/>
      <c r="K119" s="42"/>
      <c r="L119" s="60">
        <f t="shared" si="31"/>
        <v>0</v>
      </c>
      <c r="M119" s="16"/>
      <c r="N119" s="60" t="e">
        <f t="shared" si="32"/>
        <v>#NUM!</v>
      </c>
      <c r="O119" s="16"/>
      <c r="P119" s="60" t="e">
        <f t="shared" si="33"/>
        <v>#NUM!</v>
      </c>
      <c r="Q119" s="60"/>
      <c r="R119" s="60">
        <f t="shared" si="34"/>
        <v>491.67</v>
      </c>
      <c r="S119" s="61" t="e">
        <f t="shared" si="35"/>
        <v>#NUM!</v>
      </c>
      <c r="T119" s="60" t="e">
        <f t="shared" si="36"/>
        <v>#NUM!</v>
      </c>
      <c r="U119" s="16"/>
      <c r="V119" s="60">
        <f t="shared" si="37"/>
        <v>0</v>
      </c>
      <c r="W119" s="13">
        <f t="shared" si="38"/>
        <v>0</v>
      </c>
      <c r="X119" s="13">
        <f t="shared" si="39"/>
        <v>0</v>
      </c>
    </row>
    <row r="120" spans="1:24">
      <c r="A120" s="38"/>
      <c r="B120" s="60"/>
      <c r="C120" s="60">
        <f t="shared" si="28"/>
        <v>0</v>
      </c>
      <c r="D120" s="19"/>
      <c r="E120" s="42"/>
      <c r="F120" s="42">
        <f t="shared" si="29"/>
        <v>0</v>
      </c>
      <c r="G120" s="17"/>
      <c r="H120" s="17">
        <f t="shared" si="30"/>
        <v>0</v>
      </c>
      <c r="I120" s="17"/>
      <c r="J120" s="17"/>
      <c r="K120" s="42"/>
      <c r="L120" s="60">
        <f t="shared" si="31"/>
        <v>0</v>
      </c>
      <c r="M120" s="16"/>
      <c r="N120" s="60" t="e">
        <f t="shared" si="32"/>
        <v>#NUM!</v>
      </c>
      <c r="O120" s="16"/>
      <c r="P120" s="60" t="e">
        <f t="shared" si="33"/>
        <v>#NUM!</v>
      </c>
      <c r="Q120" s="60"/>
      <c r="R120" s="60">
        <f t="shared" si="34"/>
        <v>491.67</v>
      </c>
      <c r="S120" s="61" t="e">
        <f t="shared" si="35"/>
        <v>#NUM!</v>
      </c>
      <c r="T120" s="60" t="e">
        <f t="shared" si="36"/>
        <v>#NUM!</v>
      </c>
      <c r="U120" s="16"/>
      <c r="V120" s="60">
        <f t="shared" si="37"/>
        <v>0</v>
      </c>
      <c r="W120" s="13">
        <f t="shared" si="38"/>
        <v>0</v>
      </c>
      <c r="X120" s="13">
        <f t="shared" si="39"/>
        <v>0</v>
      </c>
    </row>
    <row r="121" spans="1:24">
      <c r="A121" s="38"/>
      <c r="B121" s="60"/>
      <c r="C121" s="60">
        <f t="shared" si="28"/>
        <v>0</v>
      </c>
      <c r="D121" s="19"/>
      <c r="E121" s="42"/>
      <c r="F121" s="42">
        <f t="shared" si="29"/>
        <v>0</v>
      </c>
      <c r="G121" s="17"/>
      <c r="H121" s="17">
        <f t="shared" si="30"/>
        <v>0</v>
      </c>
      <c r="I121" s="17"/>
      <c r="J121" s="17"/>
      <c r="K121" s="42"/>
      <c r="L121" s="60">
        <f t="shared" si="31"/>
        <v>0</v>
      </c>
      <c r="M121" s="16"/>
      <c r="N121" s="60" t="e">
        <f t="shared" si="32"/>
        <v>#NUM!</v>
      </c>
      <c r="O121" s="16"/>
      <c r="P121" s="60" t="e">
        <f t="shared" si="33"/>
        <v>#NUM!</v>
      </c>
      <c r="Q121" s="60"/>
      <c r="R121" s="60">
        <f t="shared" si="34"/>
        <v>491.67</v>
      </c>
      <c r="S121" s="61" t="e">
        <f t="shared" si="35"/>
        <v>#NUM!</v>
      </c>
      <c r="T121" s="60" t="e">
        <f t="shared" si="36"/>
        <v>#NUM!</v>
      </c>
      <c r="U121" s="16"/>
      <c r="V121" s="60">
        <f t="shared" si="37"/>
        <v>0</v>
      </c>
      <c r="W121" s="13">
        <f t="shared" si="38"/>
        <v>0</v>
      </c>
      <c r="X121" s="13">
        <f t="shared" si="39"/>
        <v>0</v>
      </c>
    </row>
    <row r="122" spans="1:24">
      <c r="A122" s="38"/>
      <c r="B122" s="60"/>
      <c r="C122" s="60">
        <f t="shared" si="28"/>
        <v>0</v>
      </c>
      <c r="D122" s="19"/>
      <c r="E122" s="42"/>
      <c r="F122" s="42">
        <f t="shared" si="29"/>
        <v>0</v>
      </c>
      <c r="G122" s="17"/>
      <c r="H122" s="17">
        <f t="shared" si="30"/>
        <v>0</v>
      </c>
      <c r="I122" s="17"/>
      <c r="J122" s="17"/>
      <c r="K122" s="42"/>
      <c r="L122" s="60">
        <f t="shared" si="31"/>
        <v>0</v>
      </c>
      <c r="M122" s="16"/>
      <c r="N122" s="60" t="e">
        <f t="shared" si="32"/>
        <v>#NUM!</v>
      </c>
      <c r="O122" s="16"/>
      <c r="P122" s="60" t="e">
        <f t="shared" si="33"/>
        <v>#NUM!</v>
      </c>
      <c r="Q122" s="60"/>
      <c r="R122" s="60">
        <f t="shared" si="34"/>
        <v>491.67</v>
      </c>
      <c r="S122" s="61" t="e">
        <f t="shared" si="35"/>
        <v>#NUM!</v>
      </c>
      <c r="T122" s="60" t="e">
        <f t="shared" si="36"/>
        <v>#NUM!</v>
      </c>
      <c r="U122" s="16"/>
      <c r="V122" s="60">
        <f t="shared" si="37"/>
        <v>0</v>
      </c>
      <c r="W122" s="13">
        <f t="shared" si="38"/>
        <v>0</v>
      </c>
      <c r="X122" s="13">
        <f t="shared" si="39"/>
        <v>0</v>
      </c>
    </row>
    <row r="123" spans="1:24">
      <c r="A123" s="38"/>
      <c r="B123" s="60"/>
      <c r="C123" s="60">
        <f t="shared" si="28"/>
        <v>0</v>
      </c>
      <c r="D123" s="19"/>
      <c r="E123" s="42"/>
      <c r="F123" s="42">
        <f t="shared" si="29"/>
        <v>0</v>
      </c>
      <c r="G123" s="17"/>
      <c r="H123" s="17">
        <f t="shared" si="30"/>
        <v>0</v>
      </c>
      <c r="I123" s="17"/>
      <c r="J123" s="17"/>
      <c r="K123" s="42"/>
      <c r="L123" s="60">
        <f t="shared" si="31"/>
        <v>0</v>
      </c>
      <c r="M123" s="16"/>
      <c r="N123" s="60" t="e">
        <f t="shared" si="32"/>
        <v>#NUM!</v>
      </c>
      <c r="O123" s="16"/>
      <c r="P123" s="60" t="e">
        <f t="shared" si="33"/>
        <v>#NUM!</v>
      </c>
      <c r="Q123" s="60"/>
      <c r="R123" s="60">
        <f t="shared" si="34"/>
        <v>491.67</v>
      </c>
      <c r="S123" s="61" t="e">
        <f t="shared" si="35"/>
        <v>#NUM!</v>
      </c>
      <c r="T123" s="60" t="e">
        <f t="shared" si="36"/>
        <v>#NUM!</v>
      </c>
      <c r="U123" s="16"/>
      <c r="V123" s="60">
        <f t="shared" si="37"/>
        <v>0</v>
      </c>
      <c r="W123" s="13">
        <f t="shared" si="38"/>
        <v>0</v>
      </c>
      <c r="X123" s="13">
        <f t="shared" si="39"/>
        <v>0</v>
      </c>
    </row>
    <row r="124" spans="1:24">
      <c r="A124" s="38"/>
      <c r="B124" s="60"/>
      <c r="C124" s="60">
        <f t="shared" si="28"/>
        <v>0</v>
      </c>
      <c r="D124" s="19"/>
      <c r="E124" s="42"/>
      <c r="F124" s="42">
        <f t="shared" si="29"/>
        <v>0</v>
      </c>
      <c r="G124" s="17"/>
      <c r="H124" s="17">
        <f t="shared" si="30"/>
        <v>0</v>
      </c>
      <c r="I124" s="17"/>
      <c r="J124" s="17"/>
      <c r="K124" s="42"/>
      <c r="L124" s="60">
        <f t="shared" si="31"/>
        <v>0</v>
      </c>
      <c r="M124" s="16"/>
      <c r="N124" s="60" t="e">
        <f t="shared" si="32"/>
        <v>#NUM!</v>
      </c>
      <c r="O124" s="16"/>
      <c r="P124" s="60" t="e">
        <f t="shared" si="33"/>
        <v>#NUM!</v>
      </c>
      <c r="Q124" s="60"/>
      <c r="R124" s="60">
        <f t="shared" si="34"/>
        <v>491.67</v>
      </c>
      <c r="S124" s="61" t="e">
        <f t="shared" si="35"/>
        <v>#NUM!</v>
      </c>
      <c r="T124" s="60" t="e">
        <f t="shared" si="36"/>
        <v>#NUM!</v>
      </c>
      <c r="U124" s="16"/>
      <c r="V124" s="60">
        <f t="shared" si="37"/>
        <v>0</v>
      </c>
      <c r="W124" s="13">
        <f t="shared" si="38"/>
        <v>0</v>
      </c>
      <c r="X124" s="13">
        <f t="shared" si="39"/>
        <v>0</v>
      </c>
    </row>
    <row r="125" spans="1:24">
      <c r="A125" s="38"/>
      <c r="B125" s="60"/>
      <c r="C125" s="60">
        <f t="shared" si="28"/>
        <v>0</v>
      </c>
      <c r="D125" s="19"/>
      <c r="E125" s="42"/>
      <c r="F125" s="42">
        <f t="shared" si="29"/>
        <v>0</v>
      </c>
      <c r="G125" s="17"/>
      <c r="H125" s="17">
        <f t="shared" si="30"/>
        <v>0</v>
      </c>
      <c r="I125" s="17"/>
      <c r="J125" s="17"/>
      <c r="K125" s="42"/>
      <c r="L125" s="60">
        <f t="shared" si="31"/>
        <v>0</v>
      </c>
      <c r="M125" s="16"/>
      <c r="N125" s="60" t="e">
        <f t="shared" si="32"/>
        <v>#NUM!</v>
      </c>
      <c r="O125" s="16"/>
      <c r="P125" s="60" t="e">
        <f t="shared" si="33"/>
        <v>#NUM!</v>
      </c>
      <c r="Q125" s="60"/>
      <c r="R125" s="60">
        <f t="shared" si="34"/>
        <v>491.67</v>
      </c>
      <c r="S125" s="61" t="e">
        <f t="shared" si="35"/>
        <v>#NUM!</v>
      </c>
      <c r="T125" s="60" t="e">
        <f t="shared" si="36"/>
        <v>#NUM!</v>
      </c>
      <c r="U125" s="16"/>
      <c r="V125" s="60">
        <f t="shared" si="37"/>
        <v>0</v>
      </c>
      <c r="W125" s="13">
        <f t="shared" si="38"/>
        <v>0</v>
      </c>
      <c r="X125" s="13">
        <f t="shared" si="39"/>
        <v>0</v>
      </c>
    </row>
    <row r="126" spans="1:24">
      <c r="A126" s="38"/>
      <c r="B126" s="60"/>
      <c r="C126" s="60">
        <f t="shared" si="28"/>
        <v>0</v>
      </c>
      <c r="D126" s="19"/>
      <c r="E126" s="42"/>
      <c r="F126" s="42">
        <f t="shared" si="29"/>
        <v>0</v>
      </c>
      <c r="G126" s="17"/>
      <c r="H126" s="17">
        <f t="shared" si="30"/>
        <v>0</v>
      </c>
      <c r="I126" s="17"/>
      <c r="J126" s="17"/>
      <c r="K126" s="42"/>
      <c r="L126" s="60">
        <f t="shared" si="31"/>
        <v>0</v>
      </c>
      <c r="M126" s="16"/>
      <c r="N126" s="60" t="e">
        <f t="shared" si="32"/>
        <v>#NUM!</v>
      </c>
      <c r="O126" s="16"/>
      <c r="P126" s="60" t="e">
        <f t="shared" si="33"/>
        <v>#NUM!</v>
      </c>
      <c r="Q126" s="60"/>
      <c r="R126" s="60">
        <f t="shared" si="34"/>
        <v>491.67</v>
      </c>
      <c r="S126" s="61" t="e">
        <f t="shared" si="35"/>
        <v>#NUM!</v>
      </c>
      <c r="T126" s="60" t="e">
        <f t="shared" si="36"/>
        <v>#NUM!</v>
      </c>
      <c r="U126" s="16"/>
      <c r="V126" s="60">
        <f t="shared" si="37"/>
        <v>0</v>
      </c>
      <c r="W126" s="13">
        <f t="shared" si="38"/>
        <v>0</v>
      </c>
      <c r="X126" s="13">
        <f t="shared" si="39"/>
        <v>0</v>
      </c>
    </row>
    <row r="127" spans="1:24">
      <c r="A127" s="38"/>
      <c r="B127" s="60"/>
      <c r="C127" s="60">
        <f t="shared" si="28"/>
        <v>0</v>
      </c>
      <c r="D127" s="19"/>
      <c r="E127" s="42"/>
      <c r="F127" s="42">
        <f t="shared" si="29"/>
        <v>0</v>
      </c>
      <c r="G127" s="17"/>
      <c r="H127" s="17">
        <f t="shared" si="30"/>
        <v>0</v>
      </c>
      <c r="I127" s="17"/>
      <c r="J127" s="17"/>
      <c r="K127" s="42"/>
      <c r="L127" s="60">
        <f t="shared" si="31"/>
        <v>0</v>
      </c>
      <c r="M127" s="16"/>
      <c r="N127" s="60" t="e">
        <f t="shared" si="32"/>
        <v>#NUM!</v>
      </c>
      <c r="O127" s="16"/>
      <c r="P127" s="60" t="e">
        <f t="shared" si="33"/>
        <v>#NUM!</v>
      </c>
      <c r="Q127" s="60"/>
      <c r="R127" s="60">
        <f t="shared" si="34"/>
        <v>491.67</v>
      </c>
      <c r="S127" s="61" t="e">
        <f t="shared" si="35"/>
        <v>#NUM!</v>
      </c>
      <c r="T127" s="60" t="e">
        <f t="shared" si="36"/>
        <v>#NUM!</v>
      </c>
      <c r="U127" s="16"/>
      <c r="V127" s="60">
        <f t="shared" si="37"/>
        <v>0</v>
      </c>
      <c r="W127" s="13">
        <f t="shared" si="38"/>
        <v>0</v>
      </c>
      <c r="X127" s="13">
        <f t="shared" si="39"/>
        <v>0</v>
      </c>
    </row>
    <row r="128" spans="1:24">
      <c r="A128" s="38"/>
      <c r="B128" s="60"/>
      <c r="C128" s="60">
        <f t="shared" si="28"/>
        <v>0</v>
      </c>
      <c r="D128" s="19"/>
      <c r="E128" s="42"/>
      <c r="F128" s="42">
        <f t="shared" si="29"/>
        <v>0</v>
      </c>
      <c r="G128" s="17"/>
      <c r="H128" s="17">
        <f t="shared" si="30"/>
        <v>0</v>
      </c>
      <c r="I128" s="17"/>
      <c r="J128" s="17"/>
      <c r="K128" s="42"/>
      <c r="L128" s="60">
        <f t="shared" si="31"/>
        <v>0</v>
      </c>
      <c r="M128" s="16"/>
      <c r="N128" s="60" t="e">
        <f t="shared" si="32"/>
        <v>#NUM!</v>
      </c>
      <c r="O128" s="16"/>
      <c r="P128" s="60" t="e">
        <f t="shared" si="33"/>
        <v>#NUM!</v>
      </c>
      <c r="Q128" s="60"/>
      <c r="R128" s="60">
        <f t="shared" si="34"/>
        <v>491.67</v>
      </c>
      <c r="S128" s="61" t="e">
        <f t="shared" si="35"/>
        <v>#NUM!</v>
      </c>
      <c r="T128" s="60" t="e">
        <f t="shared" si="36"/>
        <v>#NUM!</v>
      </c>
      <c r="U128" s="16"/>
      <c r="V128" s="60">
        <f t="shared" si="37"/>
        <v>0</v>
      </c>
      <c r="W128" s="13">
        <f t="shared" si="38"/>
        <v>0</v>
      </c>
      <c r="X128" s="13">
        <f t="shared" si="39"/>
        <v>0</v>
      </c>
    </row>
    <row r="129" spans="1:24">
      <c r="A129" s="38"/>
      <c r="B129" s="60"/>
      <c r="C129" s="60">
        <f t="shared" si="28"/>
        <v>0</v>
      </c>
      <c r="D129" s="19"/>
      <c r="E129" s="42"/>
      <c r="F129" s="42">
        <f t="shared" si="29"/>
        <v>0</v>
      </c>
      <c r="G129" s="17"/>
      <c r="H129" s="17">
        <f t="shared" si="30"/>
        <v>0</v>
      </c>
      <c r="I129" s="17"/>
      <c r="J129" s="17"/>
      <c r="K129" s="42"/>
      <c r="L129" s="60">
        <f t="shared" si="31"/>
        <v>0</v>
      </c>
      <c r="M129" s="16"/>
      <c r="N129" s="60" t="e">
        <f t="shared" si="32"/>
        <v>#NUM!</v>
      </c>
      <c r="O129" s="16"/>
      <c r="P129" s="60" t="e">
        <f t="shared" si="33"/>
        <v>#NUM!</v>
      </c>
      <c r="Q129" s="60"/>
      <c r="R129" s="60">
        <f t="shared" si="34"/>
        <v>491.67</v>
      </c>
      <c r="S129" s="61" t="e">
        <f t="shared" si="35"/>
        <v>#NUM!</v>
      </c>
      <c r="T129" s="60" t="e">
        <f t="shared" si="36"/>
        <v>#NUM!</v>
      </c>
      <c r="U129" s="16"/>
      <c r="V129" s="60">
        <f t="shared" si="37"/>
        <v>0</v>
      </c>
      <c r="W129" s="13">
        <f t="shared" si="38"/>
        <v>0</v>
      </c>
      <c r="X129" s="13">
        <f t="shared" si="39"/>
        <v>0</v>
      </c>
    </row>
    <row r="130" spans="1:24">
      <c r="A130" s="38"/>
      <c r="B130" s="60"/>
      <c r="C130" s="60">
        <f t="shared" si="28"/>
        <v>0</v>
      </c>
      <c r="D130" s="19"/>
      <c r="E130" s="42"/>
      <c r="F130" s="42">
        <f t="shared" si="29"/>
        <v>0</v>
      </c>
      <c r="G130" s="17"/>
      <c r="H130" s="17">
        <f t="shared" si="30"/>
        <v>0</v>
      </c>
      <c r="I130" s="17"/>
      <c r="J130" s="17"/>
      <c r="K130" s="42"/>
      <c r="L130" s="60">
        <f t="shared" si="31"/>
        <v>0</v>
      </c>
      <c r="M130" s="16"/>
      <c r="N130" s="60" t="e">
        <f t="shared" si="32"/>
        <v>#NUM!</v>
      </c>
      <c r="O130" s="16"/>
      <c r="P130" s="60" t="e">
        <f t="shared" si="33"/>
        <v>#NUM!</v>
      </c>
      <c r="Q130" s="60"/>
      <c r="R130" s="60">
        <f t="shared" si="34"/>
        <v>491.67</v>
      </c>
      <c r="S130" s="61" t="e">
        <f t="shared" si="35"/>
        <v>#NUM!</v>
      </c>
      <c r="T130" s="60" t="e">
        <f t="shared" si="36"/>
        <v>#NUM!</v>
      </c>
      <c r="U130" s="16"/>
      <c r="V130" s="60">
        <f t="shared" si="37"/>
        <v>0</v>
      </c>
      <c r="W130" s="13">
        <f t="shared" si="38"/>
        <v>0</v>
      </c>
      <c r="X130" s="13">
        <f t="shared" si="39"/>
        <v>0</v>
      </c>
    </row>
    <row r="131" spans="1:24">
      <c r="A131" s="38"/>
      <c r="B131" s="60"/>
      <c r="C131" s="60">
        <f t="shared" si="28"/>
        <v>0</v>
      </c>
      <c r="D131" s="19"/>
      <c r="E131" s="42"/>
      <c r="F131" s="42">
        <f t="shared" si="29"/>
        <v>0</v>
      </c>
      <c r="G131" s="17"/>
      <c r="H131" s="17">
        <f t="shared" si="30"/>
        <v>0</v>
      </c>
      <c r="I131" s="17"/>
      <c r="J131" s="17"/>
      <c r="K131" s="42"/>
      <c r="L131" s="60">
        <f t="shared" si="31"/>
        <v>0</v>
      </c>
      <c r="M131" s="16"/>
      <c r="N131" s="60" t="e">
        <f t="shared" si="32"/>
        <v>#NUM!</v>
      </c>
      <c r="O131" s="16"/>
      <c r="P131" s="60" t="e">
        <f t="shared" si="33"/>
        <v>#NUM!</v>
      </c>
      <c r="Q131" s="60"/>
      <c r="R131" s="60">
        <f t="shared" si="34"/>
        <v>491.67</v>
      </c>
      <c r="S131" s="61" t="e">
        <f t="shared" si="35"/>
        <v>#NUM!</v>
      </c>
      <c r="T131" s="60" t="e">
        <f t="shared" si="36"/>
        <v>#NUM!</v>
      </c>
      <c r="U131" s="16"/>
      <c r="V131" s="60">
        <f t="shared" si="37"/>
        <v>0</v>
      </c>
      <c r="W131" s="13">
        <f t="shared" si="38"/>
        <v>0</v>
      </c>
      <c r="X131" s="13">
        <f t="shared" si="39"/>
        <v>0</v>
      </c>
    </row>
    <row r="132" spans="1:24">
      <c r="A132" s="38"/>
      <c r="B132" s="60"/>
      <c r="C132" s="60">
        <f t="shared" si="28"/>
        <v>0</v>
      </c>
      <c r="D132" s="19"/>
      <c r="E132" s="42"/>
      <c r="F132" s="42">
        <f t="shared" si="29"/>
        <v>0</v>
      </c>
      <c r="G132" s="17"/>
      <c r="H132" s="17">
        <f t="shared" si="30"/>
        <v>0</v>
      </c>
      <c r="I132" s="17"/>
      <c r="J132" s="17"/>
      <c r="K132" s="42"/>
      <c r="L132" s="60">
        <f t="shared" si="31"/>
        <v>0</v>
      </c>
      <c r="M132" s="16"/>
      <c r="N132" s="60" t="e">
        <f t="shared" si="32"/>
        <v>#NUM!</v>
      </c>
      <c r="O132" s="16"/>
      <c r="P132" s="60" t="e">
        <f t="shared" si="33"/>
        <v>#NUM!</v>
      </c>
      <c r="Q132" s="60"/>
      <c r="R132" s="60">
        <f t="shared" si="34"/>
        <v>491.67</v>
      </c>
      <c r="S132" s="61" t="e">
        <f t="shared" si="35"/>
        <v>#NUM!</v>
      </c>
      <c r="T132" s="60" t="e">
        <f t="shared" si="36"/>
        <v>#NUM!</v>
      </c>
      <c r="U132" s="16"/>
      <c r="V132" s="60">
        <f t="shared" si="37"/>
        <v>0</v>
      </c>
      <c r="W132" s="13">
        <f t="shared" si="38"/>
        <v>0</v>
      </c>
      <c r="X132" s="13">
        <f t="shared" si="39"/>
        <v>0</v>
      </c>
    </row>
    <row r="133" spans="1:24">
      <c r="A133" s="38"/>
      <c r="B133" s="60"/>
      <c r="C133" s="60">
        <f t="shared" si="28"/>
        <v>0</v>
      </c>
      <c r="D133" s="19"/>
      <c r="E133" s="42"/>
      <c r="F133" s="42">
        <f t="shared" si="29"/>
        <v>0</v>
      </c>
      <c r="G133" s="17"/>
      <c r="H133" s="17">
        <f t="shared" si="30"/>
        <v>0</v>
      </c>
      <c r="I133" s="17"/>
      <c r="J133" s="17"/>
      <c r="K133" s="42"/>
      <c r="L133" s="60">
        <f t="shared" si="31"/>
        <v>0</v>
      </c>
      <c r="M133" s="16"/>
      <c r="N133" s="60" t="e">
        <f t="shared" si="32"/>
        <v>#NUM!</v>
      </c>
      <c r="O133" s="16"/>
      <c r="P133" s="60" t="e">
        <f t="shared" si="33"/>
        <v>#NUM!</v>
      </c>
      <c r="Q133" s="60"/>
      <c r="R133" s="60">
        <f t="shared" si="34"/>
        <v>491.67</v>
      </c>
      <c r="S133" s="61" t="e">
        <f t="shared" si="35"/>
        <v>#NUM!</v>
      </c>
      <c r="T133" s="60" t="e">
        <f t="shared" si="36"/>
        <v>#NUM!</v>
      </c>
      <c r="U133" s="16"/>
      <c r="V133" s="60">
        <f t="shared" si="37"/>
        <v>0</v>
      </c>
      <c r="W133" s="13">
        <f t="shared" si="38"/>
        <v>0</v>
      </c>
      <c r="X133" s="13">
        <f t="shared" si="39"/>
        <v>0</v>
      </c>
    </row>
    <row r="134" spans="1:24">
      <c r="A134" s="38"/>
      <c r="B134" s="60"/>
      <c r="C134" s="60">
        <f t="shared" si="28"/>
        <v>0</v>
      </c>
      <c r="D134" s="19"/>
      <c r="E134" s="42"/>
      <c r="F134" s="42">
        <f t="shared" si="29"/>
        <v>0</v>
      </c>
      <c r="G134" s="17"/>
      <c r="H134" s="17">
        <f t="shared" si="30"/>
        <v>0</v>
      </c>
      <c r="I134" s="17"/>
      <c r="J134" s="17"/>
      <c r="K134" s="42"/>
      <c r="L134" s="60">
        <f t="shared" si="31"/>
        <v>0</v>
      </c>
      <c r="M134" s="16"/>
      <c r="N134" s="60" t="e">
        <f t="shared" si="32"/>
        <v>#NUM!</v>
      </c>
      <c r="O134" s="16"/>
      <c r="P134" s="60" t="e">
        <f t="shared" si="33"/>
        <v>#NUM!</v>
      </c>
      <c r="Q134" s="60"/>
      <c r="R134" s="60">
        <f t="shared" si="34"/>
        <v>491.67</v>
      </c>
      <c r="S134" s="61" t="e">
        <f t="shared" si="35"/>
        <v>#NUM!</v>
      </c>
      <c r="T134" s="60" t="e">
        <f t="shared" si="36"/>
        <v>#NUM!</v>
      </c>
      <c r="U134" s="16"/>
      <c r="V134" s="60">
        <f t="shared" si="37"/>
        <v>0</v>
      </c>
      <c r="W134" s="13">
        <f t="shared" si="38"/>
        <v>0</v>
      </c>
      <c r="X134" s="13">
        <f t="shared" si="39"/>
        <v>0</v>
      </c>
    </row>
    <row r="135" spans="1:24">
      <c r="A135" s="38"/>
      <c r="B135" s="60"/>
      <c r="C135" s="60">
        <f t="shared" si="28"/>
        <v>0</v>
      </c>
      <c r="D135" s="19"/>
      <c r="E135" s="42"/>
      <c r="F135" s="42">
        <f t="shared" si="29"/>
        <v>0</v>
      </c>
      <c r="G135" s="17"/>
      <c r="H135" s="17">
        <f t="shared" si="30"/>
        <v>0</v>
      </c>
      <c r="I135" s="17"/>
      <c r="J135" s="17"/>
      <c r="K135" s="42"/>
      <c r="L135" s="60">
        <f t="shared" si="31"/>
        <v>0</v>
      </c>
      <c r="M135" s="16"/>
      <c r="N135" s="60" t="e">
        <f t="shared" si="32"/>
        <v>#NUM!</v>
      </c>
      <c r="O135" s="16"/>
      <c r="P135" s="60" t="e">
        <f t="shared" si="33"/>
        <v>#NUM!</v>
      </c>
      <c r="Q135" s="60"/>
      <c r="R135" s="60">
        <f t="shared" si="34"/>
        <v>491.67</v>
      </c>
      <c r="S135" s="61" t="e">
        <f t="shared" si="35"/>
        <v>#NUM!</v>
      </c>
      <c r="T135" s="60" t="e">
        <f t="shared" si="36"/>
        <v>#NUM!</v>
      </c>
      <c r="U135" s="16"/>
      <c r="V135" s="60">
        <f t="shared" si="37"/>
        <v>0</v>
      </c>
      <c r="W135" s="13">
        <f t="shared" si="38"/>
        <v>0</v>
      </c>
      <c r="X135" s="13">
        <f t="shared" si="39"/>
        <v>0</v>
      </c>
    </row>
    <row r="136" spans="1:24">
      <c r="A136" s="38"/>
      <c r="B136" s="60"/>
      <c r="C136" s="60">
        <f t="shared" si="28"/>
        <v>0</v>
      </c>
      <c r="D136" s="19"/>
      <c r="E136" s="42"/>
      <c r="F136" s="42">
        <f t="shared" si="29"/>
        <v>0</v>
      </c>
      <c r="G136" s="17"/>
      <c r="H136" s="17">
        <f t="shared" si="30"/>
        <v>0</v>
      </c>
      <c r="I136" s="17"/>
      <c r="J136" s="17"/>
      <c r="K136" s="42"/>
      <c r="L136" s="60">
        <f t="shared" si="31"/>
        <v>0</v>
      </c>
      <c r="M136" s="16"/>
      <c r="N136" s="60" t="e">
        <f t="shared" si="32"/>
        <v>#NUM!</v>
      </c>
      <c r="O136" s="16"/>
      <c r="P136" s="60" t="e">
        <f t="shared" si="33"/>
        <v>#NUM!</v>
      </c>
      <c r="Q136" s="60"/>
      <c r="R136" s="60">
        <f t="shared" si="34"/>
        <v>491.67</v>
      </c>
      <c r="S136" s="61" t="e">
        <f t="shared" si="35"/>
        <v>#NUM!</v>
      </c>
      <c r="T136" s="60" t="e">
        <f t="shared" si="36"/>
        <v>#NUM!</v>
      </c>
      <c r="U136" s="16"/>
      <c r="V136" s="60">
        <f t="shared" si="37"/>
        <v>0</v>
      </c>
      <c r="W136" s="13">
        <f t="shared" si="38"/>
        <v>0</v>
      </c>
      <c r="X136" s="13">
        <f t="shared" si="39"/>
        <v>0</v>
      </c>
    </row>
    <row r="137" spans="1:24">
      <c r="A137" s="38"/>
      <c r="B137" s="60"/>
      <c r="C137" s="60">
        <f t="shared" si="28"/>
        <v>0</v>
      </c>
      <c r="D137" s="19"/>
      <c r="E137" s="42"/>
      <c r="F137" s="42">
        <f t="shared" si="29"/>
        <v>0</v>
      </c>
      <c r="G137" s="17"/>
      <c r="H137" s="17">
        <f t="shared" si="30"/>
        <v>0</v>
      </c>
      <c r="I137" s="17"/>
      <c r="J137" s="17"/>
      <c r="K137" s="42"/>
      <c r="L137" s="60">
        <f t="shared" si="31"/>
        <v>0</v>
      </c>
      <c r="M137" s="16"/>
      <c r="N137" s="60" t="e">
        <f t="shared" si="32"/>
        <v>#NUM!</v>
      </c>
      <c r="O137" s="16"/>
      <c r="P137" s="60" t="e">
        <f t="shared" si="33"/>
        <v>#NUM!</v>
      </c>
      <c r="Q137" s="60"/>
      <c r="R137" s="60">
        <f t="shared" si="34"/>
        <v>491.67</v>
      </c>
      <c r="S137" s="61" t="e">
        <f t="shared" si="35"/>
        <v>#NUM!</v>
      </c>
      <c r="T137" s="60" t="e">
        <f t="shared" si="36"/>
        <v>#NUM!</v>
      </c>
      <c r="U137" s="16"/>
      <c r="V137" s="60">
        <f t="shared" si="37"/>
        <v>0</v>
      </c>
      <c r="W137" s="13">
        <f t="shared" si="38"/>
        <v>0</v>
      </c>
      <c r="X137" s="13">
        <f t="shared" si="39"/>
        <v>0</v>
      </c>
    </row>
    <row r="138" spans="1:24">
      <c r="A138" s="38"/>
      <c r="B138" s="60"/>
      <c r="C138" s="60">
        <f t="shared" si="28"/>
        <v>0</v>
      </c>
      <c r="D138" s="19"/>
      <c r="E138" s="42"/>
      <c r="F138" s="42">
        <f t="shared" si="29"/>
        <v>0</v>
      </c>
      <c r="G138" s="17"/>
      <c r="H138" s="17">
        <f t="shared" si="30"/>
        <v>0</v>
      </c>
      <c r="I138" s="17"/>
      <c r="J138" s="17"/>
      <c r="K138" s="42"/>
      <c r="L138" s="60">
        <f t="shared" si="31"/>
        <v>0</v>
      </c>
      <c r="M138" s="16"/>
      <c r="N138" s="60" t="e">
        <f t="shared" si="32"/>
        <v>#NUM!</v>
      </c>
      <c r="O138" s="16"/>
      <c r="P138" s="60" t="e">
        <f t="shared" si="33"/>
        <v>#NUM!</v>
      </c>
      <c r="Q138" s="60"/>
      <c r="R138" s="60">
        <f t="shared" si="34"/>
        <v>491.67</v>
      </c>
      <c r="S138" s="61" t="e">
        <f t="shared" si="35"/>
        <v>#NUM!</v>
      </c>
      <c r="T138" s="60" t="e">
        <f t="shared" si="36"/>
        <v>#NUM!</v>
      </c>
      <c r="U138" s="16"/>
      <c r="V138" s="60">
        <f t="shared" si="37"/>
        <v>0</v>
      </c>
      <c r="W138" s="13">
        <f t="shared" si="38"/>
        <v>0</v>
      </c>
      <c r="X138" s="13">
        <f t="shared" si="39"/>
        <v>0</v>
      </c>
    </row>
    <row r="139" spans="1:24">
      <c r="A139" s="38"/>
      <c r="B139" s="60"/>
      <c r="C139" s="60">
        <f t="shared" si="28"/>
        <v>0</v>
      </c>
      <c r="D139" s="19"/>
      <c r="E139" s="42"/>
      <c r="F139" s="42">
        <f t="shared" si="29"/>
        <v>0</v>
      </c>
      <c r="G139" s="17"/>
      <c r="H139" s="17">
        <f t="shared" si="30"/>
        <v>0</v>
      </c>
      <c r="I139" s="17"/>
      <c r="J139" s="17"/>
      <c r="K139" s="42"/>
      <c r="L139" s="60">
        <f t="shared" si="31"/>
        <v>0</v>
      </c>
      <c r="M139" s="16"/>
      <c r="N139" s="60" t="e">
        <f t="shared" si="32"/>
        <v>#NUM!</v>
      </c>
      <c r="O139" s="16"/>
      <c r="P139" s="60" t="e">
        <f t="shared" si="33"/>
        <v>#NUM!</v>
      </c>
      <c r="Q139" s="60"/>
      <c r="R139" s="60">
        <f t="shared" si="34"/>
        <v>491.67</v>
      </c>
      <c r="S139" s="61" t="e">
        <f t="shared" si="35"/>
        <v>#NUM!</v>
      </c>
      <c r="T139" s="60" t="e">
        <f t="shared" si="36"/>
        <v>#NUM!</v>
      </c>
      <c r="U139" s="16"/>
      <c r="V139" s="60">
        <f t="shared" si="37"/>
        <v>0</v>
      </c>
      <c r="W139" s="13">
        <f t="shared" si="38"/>
        <v>0</v>
      </c>
      <c r="X139" s="13">
        <f t="shared" si="39"/>
        <v>0</v>
      </c>
    </row>
    <row r="140" spans="1:24">
      <c r="A140" s="38"/>
      <c r="B140" s="60"/>
      <c r="C140" s="60">
        <f t="shared" si="28"/>
        <v>0</v>
      </c>
      <c r="D140" s="19"/>
      <c r="E140" s="42"/>
      <c r="F140" s="42">
        <f t="shared" si="29"/>
        <v>0</v>
      </c>
      <c r="G140" s="17"/>
      <c r="H140" s="17">
        <f t="shared" si="30"/>
        <v>0</v>
      </c>
      <c r="I140" s="17"/>
      <c r="J140" s="17"/>
      <c r="K140" s="42"/>
      <c r="L140" s="60">
        <f t="shared" si="31"/>
        <v>0</v>
      </c>
      <c r="M140" s="16"/>
      <c r="N140" s="60" t="e">
        <f t="shared" si="32"/>
        <v>#NUM!</v>
      </c>
      <c r="O140" s="16"/>
      <c r="P140" s="60" t="e">
        <f t="shared" si="33"/>
        <v>#NUM!</v>
      </c>
      <c r="Q140" s="60"/>
      <c r="R140" s="60">
        <f t="shared" si="34"/>
        <v>491.67</v>
      </c>
      <c r="S140" s="61" t="e">
        <f t="shared" si="35"/>
        <v>#NUM!</v>
      </c>
      <c r="T140" s="60" t="e">
        <f t="shared" si="36"/>
        <v>#NUM!</v>
      </c>
      <c r="U140" s="16"/>
      <c r="V140" s="60">
        <f t="shared" si="37"/>
        <v>0</v>
      </c>
      <c r="W140" s="13">
        <f t="shared" si="38"/>
        <v>0</v>
      </c>
      <c r="X140" s="13">
        <f t="shared" si="39"/>
        <v>0</v>
      </c>
    </row>
    <row r="141" spans="1:24">
      <c r="A141" s="38"/>
      <c r="B141" s="60"/>
      <c r="C141" s="60">
        <f t="shared" si="28"/>
        <v>0</v>
      </c>
      <c r="D141" s="19"/>
      <c r="E141" s="42"/>
      <c r="F141" s="42">
        <f t="shared" si="29"/>
        <v>0</v>
      </c>
      <c r="G141" s="17"/>
      <c r="H141" s="17">
        <f t="shared" si="30"/>
        <v>0</v>
      </c>
      <c r="I141" s="17"/>
      <c r="J141" s="17"/>
      <c r="K141" s="42"/>
      <c r="L141" s="60">
        <f t="shared" si="31"/>
        <v>0</v>
      </c>
      <c r="M141" s="16"/>
      <c r="N141" s="60" t="e">
        <f t="shared" si="32"/>
        <v>#NUM!</v>
      </c>
      <c r="O141" s="16"/>
      <c r="P141" s="60" t="e">
        <f t="shared" si="33"/>
        <v>#NUM!</v>
      </c>
      <c r="Q141" s="60"/>
      <c r="R141" s="60">
        <f t="shared" si="34"/>
        <v>491.67</v>
      </c>
      <c r="S141" s="61" t="e">
        <f t="shared" si="35"/>
        <v>#NUM!</v>
      </c>
      <c r="T141" s="60" t="e">
        <f t="shared" si="36"/>
        <v>#NUM!</v>
      </c>
      <c r="U141" s="16"/>
      <c r="V141" s="60">
        <f t="shared" si="37"/>
        <v>0</v>
      </c>
      <c r="W141" s="13">
        <f t="shared" si="38"/>
        <v>0</v>
      </c>
      <c r="X141" s="13">
        <f t="shared" si="39"/>
        <v>0</v>
      </c>
    </row>
    <row r="142" spans="1:24">
      <c r="A142" s="38"/>
      <c r="B142" s="60"/>
      <c r="C142" s="60">
        <f t="shared" si="28"/>
        <v>0</v>
      </c>
      <c r="D142" s="19"/>
      <c r="E142" s="42"/>
      <c r="F142" s="42">
        <f t="shared" si="29"/>
        <v>0</v>
      </c>
      <c r="G142" s="17"/>
      <c r="H142" s="17">
        <f t="shared" si="30"/>
        <v>0</v>
      </c>
      <c r="I142" s="17"/>
      <c r="J142" s="17"/>
      <c r="K142" s="42"/>
      <c r="L142" s="60">
        <f t="shared" si="31"/>
        <v>0</v>
      </c>
      <c r="M142" s="16"/>
      <c r="N142" s="60" t="e">
        <f t="shared" si="32"/>
        <v>#NUM!</v>
      </c>
      <c r="O142" s="16"/>
      <c r="P142" s="60" t="e">
        <f t="shared" si="33"/>
        <v>#NUM!</v>
      </c>
      <c r="Q142" s="60"/>
      <c r="R142" s="60">
        <f t="shared" si="34"/>
        <v>491.67</v>
      </c>
      <c r="S142" s="61" t="e">
        <f t="shared" si="35"/>
        <v>#NUM!</v>
      </c>
      <c r="T142" s="60" t="e">
        <f t="shared" si="36"/>
        <v>#NUM!</v>
      </c>
      <c r="U142" s="16"/>
      <c r="V142" s="60">
        <f t="shared" si="37"/>
        <v>0</v>
      </c>
      <c r="W142" s="13">
        <f t="shared" si="38"/>
        <v>0</v>
      </c>
      <c r="X142" s="13">
        <f t="shared" si="39"/>
        <v>0</v>
      </c>
    </row>
    <row r="143" spans="1:24">
      <c r="A143" s="38"/>
      <c r="B143" s="60"/>
      <c r="C143" s="60">
        <f t="shared" ref="C143:C206" si="40">8.34*B143</f>
        <v>0</v>
      </c>
      <c r="D143" s="19"/>
      <c r="E143" s="42"/>
      <c r="F143" s="42">
        <f t="shared" ref="F143:F206" si="41">E143/6.895</f>
        <v>0</v>
      </c>
      <c r="G143" s="17"/>
      <c r="H143" s="17">
        <f t="shared" ref="H143:H206" si="42">G143/6.895</f>
        <v>0</v>
      </c>
      <c r="I143" s="17"/>
      <c r="J143" s="17"/>
      <c r="K143" s="42"/>
      <c r="L143" s="60">
        <f t="shared" ref="L143:L206" si="43">(J143-I143)/(90-10)</f>
        <v>0</v>
      </c>
      <c r="M143" s="16"/>
      <c r="N143" s="60" t="e">
        <f t="shared" ref="N143:N206" si="44">15.64-1.854*L143^0.5-(0.8742-0.328*L143^0.5)*LN(H143)</f>
        <v>#NUM!</v>
      </c>
      <c r="O143" s="16"/>
      <c r="P143" s="60" t="e">
        <f t="shared" ref="P143:P206" si="45">8742-1042*L143^0.5-(1049-179.4*L143^0.5)*LN(H143)</f>
        <v>#NUM!</v>
      </c>
      <c r="Q143" s="60"/>
      <c r="R143" s="60">
        <f t="shared" ref="R143:R206" si="46">459.67+32+Q143*1.8</f>
        <v>491.67</v>
      </c>
      <c r="S143" s="61" t="e">
        <f t="shared" ref="S143:S206" si="47">EXP(N143-(P143/R143))</f>
        <v>#NUM!</v>
      </c>
      <c r="T143" s="60" t="e">
        <f t="shared" ref="T143:T206" si="48">S143*6.895</f>
        <v>#NUM!</v>
      </c>
      <c r="U143" s="16"/>
      <c r="V143" s="60">
        <f t="shared" ref="V143:V206" si="49">U143*6.895</f>
        <v>0</v>
      </c>
      <c r="W143" s="13">
        <f t="shared" ref="W143:W206" si="50">IF((G143="")+(I143="")+(J143="")+(Q143=""),U143,S143)</f>
        <v>0</v>
      </c>
      <c r="X143" s="13">
        <f t="shared" ref="X143:X206" si="51">W143*6.895</f>
        <v>0</v>
      </c>
    </row>
    <row r="144" spans="1:24">
      <c r="A144" s="38"/>
      <c r="B144" s="60"/>
      <c r="C144" s="60">
        <f t="shared" si="40"/>
        <v>0</v>
      </c>
      <c r="D144" s="19"/>
      <c r="E144" s="42"/>
      <c r="F144" s="42">
        <f t="shared" si="41"/>
        <v>0</v>
      </c>
      <c r="G144" s="17"/>
      <c r="H144" s="17">
        <f t="shared" si="42"/>
        <v>0</v>
      </c>
      <c r="I144" s="17"/>
      <c r="J144" s="17"/>
      <c r="K144" s="42"/>
      <c r="L144" s="60">
        <f t="shared" si="43"/>
        <v>0</v>
      </c>
      <c r="M144" s="16"/>
      <c r="N144" s="60" t="e">
        <f t="shared" si="44"/>
        <v>#NUM!</v>
      </c>
      <c r="O144" s="16"/>
      <c r="P144" s="60" t="e">
        <f t="shared" si="45"/>
        <v>#NUM!</v>
      </c>
      <c r="Q144" s="60"/>
      <c r="R144" s="60">
        <f t="shared" si="46"/>
        <v>491.67</v>
      </c>
      <c r="S144" s="61" t="e">
        <f t="shared" si="47"/>
        <v>#NUM!</v>
      </c>
      <c r="T144" s="60" t="e">
        <f t="shared" si="48"/>
        <v>#NUM!</v>
      </c>
      <c r="U144" s="16"/>
      <c r="V144" s="60">
        <f t="shared" si="49"/>
        <v>0</v>
      </c>
      <c r="W144" s="13">
        <f t="shared" si="50"/>
        <v>0</v>
      </c>
      <c r="X144" s="13">
        <f t="shared" si="51"/>
        <v>0</v>
      </c>
    </row>
    <row r="145" spans="1:24">
      <c r="A145" s="38"/>
      <c r="B145" s="60"/>
      <c r="C145" s="60">
        <f t="shared" si="40"/>
        <v>0</v>
      </c>
      <c r="D145" s="19"/>
      <c r="E145" s="42"/>
      <c r="F145" s="42">
        <f t="shared" si="41"/>
        <v>0</v>
      </c>
      <c r="G145" s="17"/>
      <c r="H145" s="17">
        <f t="shared" si="42"/>
        <v>0</v>
      </c>
      <c r="I145" s="17"/>
      <c r="J145" s="17"/>
      <c r="K145" s="42"/>
      <c r="L145" s="60">
        <f t="shared" si="43"/>
        <v>0</v>
      </c>
      <c r="M145" s="16"/>
      <c r="N145" s="60" t="e">
        <f t="shared" si="44"/>
        <v>#NUM!</v>
      </c>
      <c r="O145" s="16"/>
      <c r="P145" s="60" t="e">
        <f t="shared" si="45"/>
        <v>#NUM!</v>
      </c>
      <c r="Q145" s="60"/>
      <c r="R145" s="60">
        <f t="shared" si="46"/>
        <v>491.67</v>
      </c>
      <c r="S145" s="61" t="e">
        <f t="shared" si="47"/>
        <v>#NUM!</v>
      </c>
      <c r="T145" s="60" t="e">
        <f t="shared" si="48"/>
        <v>#NUM!</v>
      </c>
      <c r="U145" s="16"/>
      <c r="V145" s="60">
        <f t="shared" si="49"/>
        <v>0</v>
      </c>
      <c r="W145" s="13">
        <f t="shared" si="50"/>
        <v>0</v>
      </c>
      <c r="X145" s="13">
        <f t="shared" si="51"/>
        <v>0</v>
      </c>
    </row>
    <row r="146" spans="1:24">
      <c r="A146" s="38"/>
      <c r="B146" s="60"/>
      <c r="C146" s="60">
        <f t="shared" si="40"/>
        <v>0</v>
      </c>
      <c r="D146" s="19"/>
      <c r="E146" s="42"/>
      <c r="F146" s="42">
        <f t="shared" si="41"/>
        <v>0</v>
      </c>
      <c r="G146" s="17"/>
      <c r="H146" s="17">
        <f t="shared" si="42"/>
        <v>0</v>
      </c>
      <c r="I146" s="17"/>
      <c r="J146" s="17"/>
      <c r="K146" s="42"/>
      <c r="L146" s="60">
        <f t="shared" si="43"/>
        <v>0</v>
      </c>
      <c r="M146" s="16"/>
      <c r="N146" s="60" t="e">
        <f t="shared" si="44"/>
        <v>#NUM!</v>
      </c>
      <c r="O146" s="16"/>
      <c r="P146" s="60" t="e">
        <f t="shared" si="45"/>
        <v>#NUM!</v>
      </c>
      <c r="Q146" s="60"/>
      <c r="R146" s="60">
        <f t="shared" si="46"/>
        <v>491.67</v>
      </c>
      <c r="S146" s="61" t="e">
        <f t="shared" si="47"/>
        <v>#NUM!</v>
      </c>
      <c r="T146" s="60" t="e">
        <f t="shared" si="48"/>
        <v>#NUM!</v>
      </c>
      <c r="U146" s="16"/>
      <c r="V146" s="60">
        <f t="shared" si="49"/>
        <v>0</v>
      </c>
      <c r="W146" s="13">
        <f t="shared" si="50"/>
        <v>0</v>
      </c>
      <c r="X146" s="13">
        <f t="shared" si="51"/>
        <v>0</v>
      </c>
    </row>
    <row r="147" spans="1:24">
      <c r="A147" s="38"/>
      <c r="B147" s="60"/>
      <c r="C147" s="60">
        <f t="shared" si="40"/>
        <v>0</v>
      </c>
      <c r="D147" s="19"/>
      <c r="E147" s="42"/>
      <c r="F147" s="42">
        <f t="shared" si="41"/>
        <v>0</v>
      </c>
      <c r="G147" s="17"/>
      <c r="H147" s="17">
        <f t="shared" si="42"/>
        <v>0</v>
      </c>
      <c r="I147" s="17"/>
      <c r="J147" s="17"/>
      <c r="K147" s="42"/>
      <c r="L147" s="60">
        <f t="shared" si="43"/>
        <v>0</v>
      </c>
      <c r="M147" s="16"/>
      <c r="N147" s="60" t="e">
        <f t="shared" si="44"/>
        <v>#NUM!</v>
      </c>
      <c r="O147" s="16"/>
      <c r="P147" s="60" t="e">
        <f t="shared" si="45"/>
        <v>#NUM!</v>
      </c>
      <c r="Q147" s="60"/>
      <c r="R147" s="60">
        <f t="shared" si="46"/>
        <v>491.67</v>
      </c>
      <c r="S147" s="61" t="e">
        <f t="shared" si="47"/>
        <v>#NUM!</v>
      </c>
      <c r="T147" s="60" t="e">
        <f t="shared" si="48"/>
        <v>#NUM!</v>
      </c>
      <c r="U147" s="16"/>
      <c r="V147" s="60">
        <f t="shared" si="49"/>
        <v>0</v>
      </c>
      <c r="W147" s="13">
        <f t="shared" si="50"/>
        <v>0</v>
      </c>
      <c r="X147" s="13">
        <f t="shared" si="51"/>
        <v>0</v>
      </c>
    </row>
    <row r="148" spans="1:24">
      <c r="A148" s="38"/>
      <c r="B148" s="60"/>
      <c r="C148" s="60">
        <f t="shared" si="40"/>
        <v>0</v>
      </c>
      <c r="D148" s="19"/>
      <c r="E148" s="42"/>
      <c r="F148" s="42">
        <f t="shared" si="41"/>
        <v>0</v>
      </c>
      <c r="G148" s="17"/>
      <c r="H148" s="17">
        <f t="shared" si="42"/>
        <v>0</v>
      </c>
      <c r="I148" s="17"/>
      <c r="J148" s="17"/>
      <c r="K148" s="42"/>
      <c r="L148" s="60">
        <f t="shared" si="43"/>
        <v>0</v>
      </c>
      <c r="M148" s="16"/>
      <c r="N148" s="60" t="e">
        <f t="shared" si="44"/>
        <v>#NUM!</v>
      </c>
      <c r="O148" s="16"/>
      <c r="P148" s="60" t="e">
        <f t="shared" si="45"/>
        <v>#NUM!</v>
      </c>
      <c r="Q148" s="60"/>
      <c r="R148" s="60">
        <f t="shared" si="46"/>
        <v>491.67</v>
      </c>
      <c r="S148" s="61" t="e">
        <f t="shared" si="47"/>
        <v>#NUM!</v>
      </c>
      <c r="T148" s="60" t="e">
        <f t="shared" si="48"/>
        <v>#NUM!</v>
      </c>
      <c r="U148" s="16"/>
      <c r="V148" s="60">
        <f t="shared" si="49"/>
        <v>0</v>
      </c>
      <c r="W148" s="13">
        <f t="shared" si="50"/>
        <v>0</v>
      </c>
      <c r="X148" s="13">
        <f t="shared" si="51"/>
        <v>0</v>
      </c>
    </row>
    <row r="149" spans="1:24">
      <c r="A149" s="38"/>
      <c r="B149" s="60"/>
      <c r="C149" s="60">
        <f t="shared" si="40"/>
        <v>0</v>
      </c>
      <c r="D149" s="19"/>
      <c r="E149" s="42"/>
      <c r="F149" s="42">
        <f t="shared" si="41"/>
        <v>0</v>
      </c>
      <c r="G149" s="17"/>
      <c r="H149" s="17">
        <f t="shared" si="42"/>
        <v>0</v>
      </c>
      <c r="I149" s="17"/>
      <c r="J149" s="17"/>
      <c r="K149" s="42"/>
      <c r="L149" s="60">
        <f t="shared" si="43"/>
        <v>0</v>
      </c>
      <c r="M149" s="16"/>
      <c r="N149" s="60" t="e">
        <f t="shared" si="44"/>
        <v>#NUM!</v>
      </c>
      <c r="O149" s="16"/>
      <c r="P149" s="60" t="e">
        <f t="shared" si="45"/>
        <v>#NUM!</v>
      </c>
      <c r="Q149" s="60"/>
      <c r="R149" s="60">
        <f t="shared" si="46"/>
        <v>491.67</v>
      </c>
      <c r="S149" s="61" t="e">
        <f t="shared" si="47"/>
        <v>#NUM!</v>
      </c>
      <c r="T149" s="60" t="e">
        <f t="shared" si="48"/>
        <v>#NUM!</v>
      </c>
      <c r="U149" s="16"/>
      <c r="V149" s="60">
        <f t="shared" si="49"/>
        <v>0</v>
      </c>
      <c r="W149" s="13">
        <f t="shared" si="50"/>
        <v>0</v>
      </c>
      <c r="X149" s="13">
        <f t="shared" si="51"/>
        <v>0</v>
      </c>
    </row>
    <row r="150" spans="1:24">
      <c r="A150" s="38"/>
      <c r="B150" s="60"/>
      <c r="C150" s="60">
        <f t="shared" si="40"/>
        <v>0</v>
      </c>
      <c r="D150" s="19"/>
      <c r="E150" s="42"/>
      <c r="F150" s="42">
        <f t="shared" si="41"/>
        <v>0</v>
      </c>
      <c r="G150" s="17"/>
      <c r="H150" s="17">
        <f t="shared" si="42"/>
        <v>0</v>
      </c>
      <c r="I150" s="17"/>
      <c r="J150" s="17"/>
      <c r="K150" s="42"/>
      <c r="L150" s="60">
        <f t="shared" si="43"/>
        <v>0</v>
      </c>
      <c r="M150" s="16"/>
      <c r="N150" s="60" t="e">
        <f t="shared" si="44"/>
        <v>#NUM!</v>
      </c>
      <c r="O150" s="16"/>
      <c r="P150" s="60" t="e">
        <f t="shared" si="45"/>
        <v>#NUM!</v>
      </c>
      <c r="Q150" s="60"/>
      <c r="R150" s="60">
        <f t="shared" si="46"/>
        <v>491.67</v>
      </c>
      <c r="S150" s="61" t="e">
        <f t="shared" si="47"/>
        <v>#NUM!</v>
      </c>
      <c r="T150" s="60" t="e">
        <f t="shared" si="48"/>
        <v>#NUM!</v>
      </c>
      <c r="U150" s="16"/>
      <c r="V150" s="60">
        <f t="shared" si="49"/>
        <v>0</v>
      </c>
      <c r="W150" s="13">
        <f t="shared" si="50"/>
        <v>0</v>
      </c>
      <c r="X150" s="13">
        <f t="shared" si="51"/>
        <v>0</v>
      </c>
    </row>
    <row r="151" spans="1:24">
      <c r="A151" s="38"/>
      <c r="B151" s="60"/>
      <c r="C151" s="60">
        <f t="shared" si="40"/>
        <v>0</v>
      </c>
      <c r="D151" s="19"/>
      <c r="E151" s="42"/>
      <c r="F151" s="42">
        <f t="shared" si="41"/>
        <v>0</v>
      </c>
      <c r="G151" s="17"/>
      <c r="H151" s="17">
        <f t="shared" si="42"/>
        <v>0</v>
      </c>
      <c r="I151" s="17"/>
      <c r="J151" s="17"/>
      <c r="K151" s="42"/>
      <c r="L151" s="60">
        <f t="shared" si="43"/>
        <v>0</v>
      </c>
      <c r="M151" s="16"/>
      <c r="N151" s="60" t="e">
        <f t="shared" si="44"/>
        <v>#NUM!</v>
      </c>
      <c r="O151" s="16"/>
      <c r="P151" s="60" t="e">
        <f t="shared" si="45"/>
        <v>#NUM!</v>
      </c>
      <c r="Q151" s="60"/>
      <c r="R151" s="60">
        <f t="shared" si="46"/>
        <v>491.67</v>
      </c>
      <c r="S151" s="61" t="e">
        <f t="shared" si="47"/>
        <v>#NUM!</v>
      </c>
      <c r="T151" s="60" t="e">
        <f t="shared" si="48"/>
        <v>#NUM!</v>
      </c>
      <c r="U151" s="16"/>
      <c r="V151" s="60">
        <f t="shared" si="49"/>
        <v>0</v>
      </c>
      <c r="W151" s="13">
        <f t="shared" si="50"/>
        <v>0</v>
      </c>
      <c r="X151" s="13">
        <f t="shared" si="51"/>
        <v>0</v>
      </c>
    </row>
    <row r="152" spans="1:24">
      <c r="A152" s="38"/>
      <c r="B152" s="60"/>
      <c r="C152" s="60">
        <f t="shared" si="40"/>
        <v>0</v>
      </c>
      <c r="D152" s="19"/>
      <c r="E152" s="42"/>
      <c r="F152" s="42">
        <f t="shared" si="41"/>
        <v>0</v>
      </c>
      <c r="G152" s="17"/>
      <c r="H152" s="17">
        <f t="shared" si="42"/>
        <v>0</v>
      </c>
      <c r="I152" s="17"/>
      <c r="J152" s="17"/>
      <c r="K152" s="42"/>
      <c r="L152" s="60">
        <f t="shared" si="43"/>
        <v>0</v>
      </c>
      <c r="M152" s="16"/>
      <c r="N152" s="60" t="e">
        <f t="shared" si="44"/>
        <v>#NUM!</v>
      </c>
      <c r="O152" s="16"/>
      <c r="P152" s="60" t="e">
        <f t="shared" si="45"/>
        <v>#NUM!</v>
      </c>
      <c r="Q152" s="60"/>
      <c r="R152" s="60">
        <f t="shared" si="46"/>
        <v>491.67</v>
      </c>
      <c r="S152" s="61" t="e">
        <f t="shared" si="47"/>
        <v>#NUM!</v>
      </c>
      <c r="T152" s="60" t="e">
        <f t="shared" si="48"/>
        <v>#NUM!</v>
      </c>
      <c r="U152" s="16"/>
      <c r="V152" s="60">
        <f t="shared" si="49"/>
        <v>0</v>
      </c>
      <c r="W152" s="13">
        <f t="shared" si="50"/>
        <v>0</v>
      </c>
      <c r="X152" s="13">
        <f t="shared" si="51"/>
        <v>0</v>
      </c>
    </row>
    <row r="153" spans="1:24">
      <c r="A153" s="38"/>
      <c r="B153" s="60"/>
      <c r="C153" s="60">
        <f t="shared" si="40"/>
        <v>0</v>
      </c>
      <c r="D153" s="19"/>
      <c r="E153" s="42"/>
      <c r="F153" s="42">
        <f t="shared" si="41"/>
        <v>0</v>
      </c>
      <c r="G153" s="17"/>
      <c r="H153" s="17">
        <f t="shared" si="42"/>
        <v>0</v>
      </c>
      <c r="I153" s="17"/>
      <c r="J153" s="17"/>
      <c r="K153" s="42"/>
      <c r="L153" s="60">
        <f t="shared" si="43"/>
        <v>0</v>
      </c>
      <c r="M153" s="16"/>
      <c r="N153" s="60" t="e">
        <f t="shared" si="44"/>
        <v>#NUM!</v>
      </c>
      <c r="O153" s="16"/>
      <c r="P153" s="60" t="e">
        <f t="shared" si="45"/>
        <v>#NUM!</v>
      </c>
      <c r="Q153" s="60"/>
      <c r="R153" s="60">
        <f t="shared" si="46"/>
        <v>491.67</v>
      </c>
      <c r="S153" s="61" t="e">
        <f t="shared" si="47"/>
        <v>#NUM!</v>
      </c>
      <c r="T153" s="60" t="e">
        <f t="shared" si="48"/>
        <v>#NUM!</v>
      </c>
      <c r="U153" s="16"/>
      <c r="V153" s="60">
        <f t="shared" si="49"/>
        <v>0</v>
      </c>
      <c r="W153" s="13">
        <f t="shared" si="50"/>
        <v>0</v>
      </c>
      <c r="X153" s="13">
        <f t="shared" si="51"/>
        <v>0</v>
      </c>
    </row>
    <row r="154" spans="1:24">
      <c r="A154" s="38"/>
      <c r="B154" s="60"/>
      <c r="C154" s="60">
        <f t="shared" si="40"/>
        <v>0</v>
      </c>
      <c r="D154" s="19"/>
      <c r="E154" s="42"/>
      <c r="F154" s="42">
        <f t="shared" si="41"/>
        <v>0</v>
      </c>
      <c r="G154" s="17"/>
      <c r="H154" s="17">
        <f t="shared" si="42"/>
        <v>0</v>
      </c>
      <c r="I154" s="17"/>
      <c r="J154" s="17"/>
      <c r="K154" s="42"/>
      <c r="L154" s="60">
        <f t="shared" si="43"/>
        <v>0</v>
      </c>
      <c r="M154" s="16"/>
      <c r="N154" s="60" t="e">
        <f t="shared" si="44"/>
        <v>#NUM!</v>
      </c>
      <c r="O154" s="16"/>
      <c r="P154" s="60" t="e">
        <f t="shared" si="45"/>
        <v>#NUM!</v>
      </c>
      <c r="Q154" s="60"/>
      <c r="R154" s="60">
        <f t="shared" si="46"/>
        <v>491.67</v>
      </c>
      <c r="S154" s="61" t="e">
        <f t="shared" si="47"/>
        <v>#NUM!</v>
      </c>
      <c r="T154" s="60" t="e">
        <f t="shared" si="48"/>
        <v>#NUM!</v>
      </c>
      <c r="U154" s="16"/>
      <c r="V154" s="60">
        <f t="shared" si="49"/>
        <v>0</v>
      </c>
      <c r="W154" s="13">
        <f t="shared" si="50"/>
        <v>0</v>
      </c>
      <c r="X154" s="13">
        <f t="shared" si="51"/>
        <v>0</v>
      </c>
    </row>
    <row r="155" spans="1:24">
      <c r="A155" s="38"/>
      <c r="B155" s="60"/>
      <c r="C155" s="60">
        <f t="shared" si="40"/>
        <v>0</v>
      </c>
      <c r="D155" s="19"/>
      <c r="E155" s="42"/>
      <c r="F155" s="42">
        <f t="shared" si="41"/>
        <v>0</v>
      </c>
      <c r="G155" s="17"/>
      <c r="H155" s="17">
        <f t="shared" si="42"/>
        <v>0</v>
      </c>
      <c r="I155" s="17"/>
      <c r="J155" s="17"/>
      <c r="K155" s="42"/>
      <c r="L155" s="60">
        <f t="shared" si="43"/>
        <v>0</v>
      </c>
      <c r="M155" s="16"/>
      <c r="N155" s="60" t="e">
        <f t="shared" si="44"/>
        <v>#NUM!</v>
      </c>
      <c r="O155" s="16"/>
      <c r="P155" s="60" t="e">
        <f t="shared" si="45"/>
        <v>#NUM!</v>
      </c>
      <c r="Q155" s="60"/>
      <c r="R155" s="60">
        <f t="shared" si="46"/>
        <v>491.67</v>
      </c>
      <c r="S155" s="61" t="e">
        <f t="shared" si="47"/>
        <v>#NUM!</v>
      </c>
      <c r="T155" s="60" t="e">
        <f t="shared" si="48"/>
        <v>#NUM!</v>
      </c>
      <c r="U155" s="16"/>
      <c r="V155" s="60">
        <f t="shared" si="49"/>
        <v>0</v>
      </c>
      <c r="W155" s="13">
        <f t="shared" si="50"/>
        <v>0</v>
      </c>
      <c r="X155" s="13">
        <f t="shared" si="51"/>
        <v>0</v>
      </c>
    </row>
    <row r="156" spans="1:24">
      <c r="A156" s="38"/>
      <c r="B156" s="60"/>
      <c r="C156" s="60">
        <f t="shared" si="40"/>
        <v>0</v>
      </c>
      <c r="D156" s="19"/>
      <c r="E156" s="42"/>
      <c r="F156" s="42">
        <f t="shared" si="41"/>
        <v>0</v>
      </c>
      <c r="G156" s="17"/>
      <c r="H156" s="17">
        <f t="shared" si="42"/>
        <v>0</v>
      </c>
      <c r="I156" s="17"/>
      <c r="J156" s="17"/>
      <c r="K156" s="42"/>
      <c r="L156" s="60">
        <f t="shared" si="43"/>
        <v>0</v>
      </c>
      <c r="M156" s="16"/>
      <c r="N156" s="60" t="e">
        <f t="shared" si="44"/>
        <v>#NUM!</v>
      </c>
      <c r="O156" s="16"/>
      <c r="P156" s="60" t="e">
        <f t="shared" si="45"/>
        <v>#NUM!</v>
      </c>
      <c r="Q156" s="60"/>
      <c r="R156" s="60">
        <f t="shared" si="46"/>
        <v>491.67</v>
      </c>
      <c r="S156" s="61" t="e">
        <f t="shared" si="47"/>
        <v>#NUM!</v>
      </c>
      <c r="T156" s="60" t="e">
        <f t="shared" si="48"/>
        <v>#NUM!</v>
      </c>
      <c r="U156" s="16"/>
      <c r="V156" s="60">
        <f t="shared" si="49"/>
        <v>0</v>
      </c>
      <c r="W156" s="13">
        <f t="shared" si="50"/>
        <v>0</v>
      </c>
      <c r="X156" s="13">
        <f t="shared" si="51"/>
        <v>0</v>
      </c>
    </row>
    <row r="157" spans="1:24">
      <c r="A157" s="38"/>
      <c r="B157" s="60"/>
      <c r="C157" s="60">
        <f t="shared" si="40"/>
        <v>0</v>
      </c>
      <c r="D157" s="19"/>
      <c r="E157" s="42"/>
      <c r="F157" s="42">
        <f t="shared" si="41"/>
        <v>0</v>
      </c>
      <c r="G157" s="17"/>
      <c r="H157" s="17">
        <f t="shared" si="42"/>
        <v>0</v>
      </c>
      <c r="I157" s="17"/>
      <c r="J157" s="17"/>
      <c r="K157" s="42"/>
      <c r="L157" s="60">
        <f t="shared" si="43"/>
        <v>0</v>
      </c>
      <c r="M157" s="16"/>
      <c r="N157" s="60" t="e">
        <f t="shared" si="44"/>
        <v>#NUM!</v>
      </c>
      <c r="O157" s="16"/>
      <c r="P157" s="60" t="e">
        <f t="shared" si="45"/>
        <v>#NUM!</v>
      </c>
      <c r="Q157" s="60"/>
      <c r="R157" s="60">
        <f t="shared" si="46"/>
        <v>491.67</v>
      </c>
      <c r="S157" s="61" t="e">
        <f t="shared" si="47"/>
        <v>#NUM!</v>
      </c>
      <c r="T157" s="60" t="e">
        <f t="shared" si="48"/>
        <v>#NUM!</v>
      </c>
      <c r="U157" s="16"/>
      <c r="V157" s="60">
        <f t="shared" si="49"/>
        <v>0</v>
      </c>
      <c r="W157" s="13">
        <f t="shared" si="50"/>
        <v>0</v>
      </c>
      <c r="X157" s="13">
        <f t="shared" si="51"/>
        <v>0</v>
      </c>
    </row>
    <row r="158" spans="1:24">
      <c r="A158" s="38"/>
      <c r="B158" s="60"/>
      <c r="C158" s="60">
        <f t="shared" si="40"/>
        <v>0</v>
      </c>
      <c r="D158" s="19"/>
      <c r="E158" s="42"/>
      <c r="F158" s="42">
        <f t="shared" si="41"/>
        <v>0</v>
      </c>
      <c r="G158" s="17"/>
      <c r="H158" s="17">
        <f t="shared" si="42"/>
        <v>0</v>
      </c>
      <c r="I158" s="17"/>
      <c r="J158" s="17"/>
      <c r="K158" s="42"/>
      <c r="L158" s="60">
        <f t="shared" si="43"/>
        <v>0</v>
      </c>
      <c r="M158" s="16"/>
      <c r="N158" s="60" t="e">
        <f t="shared" si="44"/>
        <v>#NUM!</v>
      </c>
      <c r="O158" s="16"/>
      <c r="P158" s="60" t="e">
        <f t="shared" si="45"/>
        <v>#NUM!</v>
      </c>
      <c r="Q158" s="60"/>
      <c r="R158" s="60">
        <f t="shared" si="46"/>
        <v>491.67</v>
      </c>
      <c r="S158" s="61" t="e">
        <f t="shared" si="47"/>
        <v>#NUM!</v>
      </c>
      <c r="T158" s="60" t="e">
        <f t="shared" si="48"/>
        <v>#NUM!</v>
      </c>
      <c r="U158" s="16"/>
      <c r="V158" s="60">
        <f t="shared" si="49"/>
        <v>0</v>
      </c>
      <c r="W158" s="13">
        <f t="shared" si="50"/>
        <v>0</v>
      </c>
      <c r="X158" s="13">
        <f t="shared" si="51"/>
        <v>0</v>
      </c>
    </row>
    <row r="159" spans="1:24">
      <c r="A159" s="38"/>
      <c r="B159" s="60"/>
      <c r="C159" s="60">
        <f t="shared" si="40"/>
        <v>0</v>
      </c>
      <c r="D159" s="19"/>
      <c r="E159" s="42"/>
      <c r="F159" s="42">
        <f t="shared" si="41"/>
        <v>0</v>
      </c>
      <c r="G159" s="17"/>
      <c r="H159" s="17">
        <f t="shared" si="42"/>
        <v>0</v>
      </c>
      <c r="I159" s="17"/>
      <c r="J159" s="17"/>
      <c r="K159" s="42"/>
      <c r="L159" s="60">
        <f t="shared" si="43"/>
        <v>0</v>
      </c>
      <c r="M159" s="16"/>
      <c r="N159" s="60" t="e">
        <f t="shared" si="44"/>
        <v>#NUM!</v>
      </c>
      <c r="O159" s="16"/>
      <c r="P159" s="60" t="e">
        <f t="shared" si="45"/>
        <v>#NUM!</v>
      </c>
      <c r="Q159" s="60"/>
      <c r="R159" s="60">
        <f t="shared" si="46"/>
        <v>491.67</v>
      </c>
      <c r="S159" s="61" t="e">
        <f t="shared" si="47"/>
        <v>#NUM!</v>
      </c>
      <c r="T159" s="60" t="e">
        <f t="shared" si="48"/>
        <v>#NUM!</v>
      </c>
      <c r="U159" s="16"/>
      <c r="V159" s="60">
        <f t="shared" si="49"/>
        <v>0</v>
      </c>
      <c r="W159" s="13">
        <f t="shared" si="50"/>
        <v>0</v>
      </c>
      <c r="X159" s="13">
        <f t="shared" si="51"/>
        <v>0</v>
      </c>
    </row>
    <row r="160" spans="1:24">
      <c r="A160" s="38"/>
      <c r="B160" s="60"/>
      <c r="C160" s="60">
        <f t="shared" si="40"/>
        <v>0</v>
      </c>
      <c r="D160" s="19"/>
      <c r="E160" s="42"/>
      <c r="F160" s="42">
        <f t="shared" si="41"/>
        <v>0</v>
      </c>
      <c r="G160" s="17"/>
      <c r="H160" s="17">
        <f t="shared" si="42"/>
        <v>0</v>
      </c>
      <c r="I160" s="17"/>
      <c r="J160" s="17"/>
      <c r="K160" s="42"/>
      <c r="L160" s="60">
        <f t="shared" si="43"/>
        <v>0</v>
      </c>
      <c r="M160" s="16"/>
      <c r="N160" s="60" t="e">
        <f t="shared" si="44"/>
        <v>#NUM!</v>
      </c>
      <c r="O160" s="16"/>
      <c r="P160" s="60" t="e">
        <f t="shared" si="45"/>
        <v>#NUM!</v>
      </c>
      <c r="Q160" s="60"/>
      <c r="R160" s="60">
        <f t="shared" si="46"/>
        <v>491.67</v>
      </c>
      <c r="S160" s="61" t="e">
        <f t="shared" si="47"/>
        <v>#NUM!</v>
      </c>
      <c r="T160" s="60" t="e">
        <f t="shared" si="48"/>
        <v>#NUM!</v>
      </c>
      <c r="U160" s="16"/>
      <c r="V160" s="60">
        <f t="shared" si="49"/>
        <v>0</v>
      </c>
      <c r="W160" s="13">
        <f t="shared" si="50"/>
        <v>0</v>
      </c>
      <c r="X160" s="13">
        <f t="shared" si="51"/>
        <v>0</v>
      </c>
    </row>
    <row r="161" spans="1:24">
      <c r="A161" s="38"/>
      <c r="B161" s="60"/>
      <c r="C161" s="60">
        <f t="shared" si="40"/>
        <v>0</v>
      </c>
      <c r="D161" s="19"/>
      <c r="E161" s="42"/>
      <c r="F161" s="42">
        <f t="shared" si="41"/>
        <v>0</v>
      </c>
      <c r="G161" s="17"/>
      <c r="H161" s="17">
        <f t="shared" si="42"/>
        <v>0</v>
      </c>
      <c r="I161" s="17"/>
      <c r="J161" s="17"/>
      <c r="K161" s="42"/>
      <c r="L161" s="60">
        <f t="shared" si="43"/>
        <v>0</v>
      </c>
      <c r="M161" s="16"/>
      <c r="N161" s="60" t="e">
        <f t="shared" si="44"/>
        <v>#NUM!</v>
      </c>
      <c r="O161" s="16"/>
      <c r="P161" s="60" t="e">
        <f t="shared" si="45"/>
        <v>#NUM!</v>
      </c>
      <c r="Q161" s="60"/>
      <c r="R161" s="60">
        <f t="shared" si="46"/>
        <v>491.67</v>
      </c>
      <c r="S161" s="61" t="e">
        <f t="shared" si="47"/>
        <v>#NUM!</v>
      </c>
      <c r="T161" s="60" t="e">
        <f t="shared" si="48"/>
        <v>#NUM!</v>
      </c>
      <c r="U161" s="16"/>
      <c r="V161" s="60">
        <f t="shared" si="49"/>
        <v>0</v>
      </c>
      <c r="W161" s="13">
        <f t="shared" si="50"/>
        <v>0</v>
      </c>
      <c r="X161" s="13">
        <f t="shared" si="51"/>
        <v>0</v>
      </c>
    </row>
    <row r="162" spans="1:24">
      <c r="A162" s="38"/>
      <c r="B162" s="60"/>
      <c r="C162" s="60">
        <f t="shared" si="40"/>
        <v>0</v>
      </c>
      <c r="D162" s="19"/>
      <c r="E162" s="42"/>
      <c r="F162" s="42">
        <f t="shared" si="41"/>
        <v>0</v>
      </c>
      <c r="G162" s="17"/>
      <c r="H162" s="17">
        <f t="shared" si="42"/>
        <v>0</v>
      </c>
      <c r="I162" s="17"/>
      <c r="J162" s="17"/>
      <c r="K162" s="42"/>
      <c r="L162" s="60">
        <f t="shared" si="43"/>
        <v>0</v>
      </c>
      <c r="M162" s="16"/>
      <c r="N162" s="60" t="e">
        <f t="shared" si="44"/>
        <v>#NUM!</v>
      </c>
      <c r="O162" s="16"/>
      <c r="P162" s="60" t="e">
        <f t="shared" si="45"/>
        <v>#NUM!</v>
      </c>
      <c r="Q162" s="60"/>
      <c r="R162" s="60">
        <f t="shared" si="46"/>
        <v>491.67</v>
      </c>
      <c r="S162" s="61" t="e">
        <f t="shared" si="47"/>
        <v>#NUM!</v>
      </c>
      <c r="T162" s="60" t="e">
        <f t="shared" si="48"/>
        <v>#NUM!</v>
      </c>
      <c r="U162" s="16"/>
      <c r="V162" s="60">
        <f t="shared" si="49"/>
        <v>0</v>
      </c>
      <c r="W162" s="13">
        <f t="shared" si="50"/>
        <v>0</v>
      </c>
      <c r="X162" s="13">
        <f t="shared" si="51"/>
        <v>0</v>
      </c>
    </row>
    <row r="163" spans="1:24">
      <c r="A163" s="38"/>
      <c r="B163" s="60"/>
      <c r="C163" s="60">
        <f t="shared" si="40"/>
        <v>0</v>
      </c>
      <c r="D163" s="19"/>
      <c r="E163" s="42"/>
      <c r="F163" s="42">
        <f t="shared" si="41"/>
        <v>0</v>
      </c>
      <c r="G163" s="17"/>
      <c r="H163" s="17">
        <f t="shared" si="42"/>
        <v>0</v>
      </c>
      <c r="I163" s="17"/>
      <c r="J163" s="17"/>
      <c r="K163" s="42"/>
      <c r="L163" s="60">
        <f t="shared" si="43"/>
        <v>0</v>
      </c>
      <c r="M163" s="16"/>
      <c r="N163" s="60" t="e">
        <f t="shared" si="44"/>
        <v>#NUM!</v>
      </c>
      <c r="O163" s="16"/>
      <c r="P163" s="60" t="e">
        <f t="shared" si="45"/>
        <v>#NUM!</v>
      </c>
      <c r="Q163" s="60"/>
      <c r="R163" s="60">
        <f t="shared" si="46"/>
        <v>491.67</v>
      </c>
      <c r="S163" s="61" t="e">
        <f t="shared" si="47"/>
        <v>#NUM!</v>
      </c>
      <c r="T163" s="60" t="e">
        <f t="shared" si="48"/>
        <v>#NUM!</v>
      </c>
      <c r="U163" s="16"/>
      <c r="V163" s="60">
        <f t="shared" si="49"/>
        <v>0</v>
      </c>
      <c r="W163" s="13">
        <f t="shared" si="50"/>
        <v>0</v>
      </c>
      <c r="X163" s="13">
        <f t="shared" si="51"/>
        <v>0</v>
      </c>
    </row>
    <row r="164" spans="1:24">
      <c r="A164" s="38"/>
      <c r="B164" s="60"/>
      <c r="C164" s="60">
        <f t="shared" si="40"/>
        <v>0</v>
      </c>
      <c r="D164" s="19"/>
      <c r="E164" s="42"/>
      <c r="F164" s="42">
        <f t="shared" si="41"/>
        <v>0</v>
      </c>
      <c r="G164" s="17"/>
      <c r="H164" s="17">
        <f t="shared" si="42"/>
        <v>0</v>
      </c>
      <c r="I164" s="17"/>
      <c r="J164" s="17"/>
      <c r="K164" s="42"/>
      <c r="L164" s="60">
        <f t="shared" si="43"/>
        <v>0</v>
      </c>
      <c r="M164" s="16"/>
      <c r="N164" s="60" t="e">
        <f t="shared" si="44"/>
        <v>#NUM!</v>
      </c>
      <c r="O164" s="16"/>
      <c r="P164" s="60" t="e">
        <f t="shared" si="45"/>
        <v>#NUM!</v>
      </c>
      <c r="Q164" s="60"/>
      <c r="R164" s="60">
        <f t="shared" si="46"/>
        <v>491.67</v>
      </c>
      <c r="S164" s="61" t="e">
        <f t="shared" si="47"/>
        <v>#NUM!</v>
      </c>
      <c r="T164" s="60" t="e">
        <f t="shared" si="48"/>
        <v>#NUM!</v>
      </c>
      <c r="U164" s="16"/>
      <c r="V164" s="60">
        <f t="shared" si="49"/>
        <v>0</v>
      </c>
      <c r="W164" s="13">
        <f t="shared" si="50"/>
        <v>0</v>
      </c>
      <c r="X164" s="13">
        <f t="shared" si="51"/>
        <v>0</v>
      </c>
    </row>
    <row r="165" spans="1:24">
      <c r="A165" s="38"/>
      <c r="B165" s="60"/>
      <c r="C165" s="60">
        <f t="shared" si="40"/>
        <v>0</v>
      </c>
      <c r="D165" s="19"/>
      <c r="E165" s="42"/>
      <c r="F165" s="42">
        <f t="shared" si="41"/>
        <v>0</v>
      </c>
      <c r="G165" s="17"/>
      <c r="H165" s="17">
        <f t="shared" si="42"/>
        <v>0</v>
      </c>
      <c r="I165" s="17"/>
      <c r="J165" s="17"/>
      <c r="K165" s="42"/>
      <c r="L165" s="60">
        <f t="shared" si="43"/>
        <v>0</v>
      </c>
      <c r="M165" s="16"/>
      <c r="N165" s="60" t="e">
        <f t="shared" si="44"/>
        <v>#NUM!</v>
      </c>
      <c r="O165" s="16"/>
      <c r="P165" s="60" t="e">
        <f t="shared" si="45"/>
        <v>#NUM!</v>
      </c>
      <c r="Q165" s="60"/>
      <c r="R165" s="60">
        <f t="shared" si="46"/>
        <v>491.67</v>
      </c>
      <c r="S165" s="61" t="e">
        <f t="shared" si="47"/>
        <v>#NUM!</v>
      </c>
      <c r="T165" s="60" t="e">
        <f t="shared" si="48"/>
        <v>#NUM!</v>
      </c>
      <c r="U165" s="16"/>
      <c r="V165" s="60">
        <f t="shared" si="49"/>
        <v>0</v>
      </c>
      <c r="W165" s="13">
        <f t="shared" si="50"/>
        <v>0</v>
      </c>
      <c r="X165" s="13">
        <f t="shared" si="51"/>
        <v>0</v>
      </c>
    </row>
    <row r="166" spans="1:24">
      <c r="A166" s="38"/>
      <c r="B166" s="60"/>
      <c r="C166" s="60">
        <f t="shared" si="40"/>
        <v>0</v>
      </c>
      <c r="D166" s="19"/>
      <c r="E166" s="42"/>
      <c r="F166" s="42">
        <f t="shared" si="41"/>
        <v>0</v>
      </c>
      <c r="G166" s="17"/>
      <c r="H166" s="17">
        <f t="shared" si="42"/>
        <v>0</v>
      </c>
      <c r="I166" s="17"/>
      <c r="J166" s="17"/>
      <c r="K166" s="42"/>
      <c r="L166" s="60">
        <f t="shared" si="43"/>
        <v>0</v>
      </c>
      <c r="M166" s="16"/>
      <c r="N166" s="60" t="e">
        <f t="shared" si="44"/>
        <v>#NUM!</v>
      </c>
      <c r="O166" s="16"/>
      <c r="P166" s="60" t="e">
        <f t="shared" si="45"/>
        <v>#NUM!</v>
      </c>
      <c r="Q166" s="60"/>
      <c r="R166" s="60">
        <f t="shared" si="46"/>
        <v>491.67</v>
      </c>
      <c r="S166" s="61" t="e">
        <f t="shared" si="47"/>
        <v>#NUM!</v>
      </c>
      <c r="T166" s="60" t="e">
        <f t="shared" si="48"/>
        <v>#NUM!</v>
      </c>
      <c r="U166" s="16"/>
      <c r="V166" s="60">
        <f t="shared" si="49"/>
        <v>0</v>
      </c>
      <c r="W166" s="13">
        <f t="shared" si="50"/>
        <v>0</v>
      </c>
      <c r="X166" s="13">
        <f t="shared" si="51"/>
        <v>0</v>
      </c>
    </row>
    <row r="167" spans="1:24">
      <c r="A167" s="38"/>
      <c r="B167" s="60"/>
      <c r="C167" s="60">
        <f t="shared" si="40"/>
        <v>0</v>
      </c>
      <c r="D167" s="19"/>
      <c r="E167" s="42"/>
      <c r="F167" s="42">
        <f t="shared" si="41"/>
        <v>0</v>
      </c>
      <c r="G167" s="17"/>
      <c r="H167" s="17">
        <f t="shared" si="42"/>
        <v>0</v>
      </c>
      <c r="I167" s="17"/>
      <c r="J167" s="17"/>
      <c r="K167" s="42"/>
      <c r="L167" s="60">
        <f t="shared" si="43"/>
        <v>0</v>
      </c>
      <c r="M167" s="16"/>
      <c r="N167" s="60" t="e">
        <f t="shared" si="44"/>
        <v>#NUM!</v>
      </c>
      <c r="O167" s="16"/>
      <c r="P167" s="60" t="e">
        <f t="shared" si="45"/>
        <v>#NUM!</v>
      </c>
      <c r="Q167" s="60"/>
      <c r="R167" s="60">
        <f t="shared" si="46"/>
        <v>491.67</v>
      </c>
      <c r="S167" s="61" t="e">
        <f t="shared" si="47"/>
        <v>#NUM!</v>
      </c>
      <c r="T167" s="60" t="e">
        <f t="shared" si="48"/>
        <v>#NUM!</v>
      </c>
      <c r="U167" s="16"/>
      <c r="V167" s="60">
        <f t="shared" si="49"/>
        <v>0</v>
      </c>
      <c r="W167" s="13">
        <f t="shared" si="50"/>
        <v>0</v>
      </c>
      <c r="X167" s="13">
        <f t="shared" si="51"/>
        <v>0</v>
      </c>
    </row>
    <row r="168" spans="1:24">
      <c r="A168" s="38"/>
      <c r="B168" s="60"/>
      <c r="C168" s="60">
        <f t="shared" si="40"/>
        <v>0</v>
      </c>
      <c r="D168" s="19"/>
      <c r="E168" s="42"/>
      <c r="F168" s="42">
        <f t="shared" si="41"/>
        <v>0</v>
      </c>
      <c r="G168" s="17"/>
      <c r="H168" s="17">
        <f t="shared" si="42"/>
        <v>0</v>
      </c>
      <c r="I168" s="17"/>
      <c r="J168" s="17"/>
      <c r="K168" s="42"/>
      <c r="L168" s="60">
        <f t="shared" si="43"/>
        <v>0</v>
      </c>
      <c r="M168" s="16"/>
      <c r="N168" s="60" t="e">
        <f t="shared" si="44"/>
        <v>#NUM!</v>
      </c>
      <c r="O168" s="16"/>
      <c r="P168" s="60" t="e">
        <f t="shared" si="45"/>
        <v>#NUM!</v>
      </c>
      <c r="Q168" s="60"/>
      <c r="R168" s="60">
        <f t="shared" si="46"/>
        <v>491.67</v>
      </c>
      <c r="S168" s="61" t="e">
        <f t="shared" si="47"/>
        <v>#NUM!</v>
      </c>
      <c r="T168" s="60" t="e">
        <f t="shared" si="48"/>
        <v>#NUM!</v>
      </c>
      <c r="U168" s="16"/>
      <c r="V168" s="60">
        <f t="shared" si="49"/>
        <v>0</v>
      </c>
      <c r="W168" s="13">
        <f t="shared" si="50"/>
        <v>0</v>
      </c>
      <c r="X168" s="13">
        <f t="shared" si="51"/>
        <v>0</v>
      </c>
    </row>
    <row r="169" spans="1:24">
      <c r="A169" s="38"/>
      <c r="B169" s="60"/>
      <c r="C169" s="60">
        <f t="shared" si="40"/>
        <v>0</v>
      </c>
      <c r="D169" s="19"/>
      <c r="E169" s="42"/>
      <c r="F169" s="42">
        <f t="shared" si="41"/>
        <v>0</v>
      </c>
      <c r="G169" s="17"/>
      <c r="H169" s="17">
        <f t="shared" si="42"/>
        <v>0</v>
      </c>
      <c r="I169" s="17"/>
      <c r="J169" s="17"/>
      <c r="K169" s="42"/>
      <c r="L169" s="60">
        <f t="shared" si="43"/>
        <v>0</v>
      </c>
      <c r="M169" s="16"/>
      <c r="N169" s="60" t="e">
        <f t="shared" si="44"/>
        <v>#NUM!</v>
      </c>
      <c r="O169" s="16"/>
      <c r="P169" s="60" t="e">
        <f t="shared" si="45"/>
        <v>#NUM!</v>
      </c>
      <c r="Q169" s="60"/>
      <c r="R169" s="60">
        <f t="shared" si="46"/>
        <v>491.67</v>
      </c>
      <c r="S169" s="61" t="e">
        <f t="shared" si="47"/>
        <v>#NUM!</v>
      </c>
      <c r="T169" s="60" t="e">
        <f t="shared" si="48"/>
        <v>#NUM!</v>
      </c>
      <c r="U169" s="16"/>
      <c r="V169" s="60">
        <f t="shared" si="49"/>
        <v>0</v>
      </c>
      <c r="W169" s="13">
        <f t="shared" si="50"/>
        <v>0</v>
      </c>
      <c r="X169" s="13">
        <f t="shared" si="51"/>
        <v>0</v>
      </c>
    </row>
    <row r="170" spans="1:24">
      <c r="A170" s="38"/>
      <c r="B170" s="60"/>
      <c r="C170" s="60">
        <f t="shared" si="40"/>
        <v>0</v>
      </c>
      <c r="D170" s="19"/>
      <c r="E170" s="42"/>
      <c r="F170" s="42">
        <f t="shared" si="41"/>
        <v>0</v>
      </c>
      <c r="G170" s="17"/>
      <c r="H170" s="17">
        <f t="shared" si="42"/>
        <v>0</v>
      </c>
      <c r="I170" s="17"/>
      <c r="J170" s="17"/>
      <c r="K170" s="42"/>
      <c r="L170" s="60">
        <f t="shared" si="43"/>
        <v>0</v>
      </c>
      <c r="M170" s="16"/>
      <c r="N170" s="60" t="e">
        <f t="shared" si="44"/>
        <v>#NUM!</v>
      </c>
      <c r="O170" s="16"/>
      <c r="P170" s="60" t="e">
        <f t="shared" si="45"/>
        <v>#NUM!</v>
      </c>
      <c r="Q170" s="60"/>
      <c r="R170" s="60">
        <f t="shared" si="46"/>
        <v>491.67</v>
      </c>
      <c r="S170" s="61" t="e">
        <f t="shared" si="47"/>
        <v>#NUM!</v>
      </c>
      <c r="T170" s="60" t="e">
        <f t="shared" si="48"/>
        <v>#NUM!</v>
      </c>
      <c r="U170" s="16"/>
      <c r="V170" s="60">
        <f t="shared" si="49"/>
        <v>0</v>
      </c>
      <c r="W170" s="13">
        <f t="shared" si="50"/>
        <v>0</v>
      </c>
      <c r="X170" s="13">
        <f t="shared" si="51"/>
        <v>0</v>
      </c>
    </row>
    <row r="171" spans="1:24">
      <c r="A171" s="38"/>
      <c r="B171" s="60"/>
      <c r="C171" s="60">
        <f t="shared" si="40"/>
        <v>0</v>
      </c>
      <c r="D171" s="19"/>
      <c r="E171" s="42"/>
      <c r="F171" s="42">
        <f t="shared" si="41"/>
        <v>0</v>
      </c>
      <c r="G171" s="17"/>
      <c r="H171" s="17">
        <f t="shared" si="42"/>
        <v>0</v>
      </c>
      <c r="I171" s="17"/>
      <c r="J171" s="17"/>
      <c r="K171" s="42"/>
      <c r="L171" s="60">
        <f t="shared" si="43"/>
        <v>0</v>
      </c>
      <c r="M171" s="16"/>
      <c r="N171" s="60" t="e">
        <f t="shared" si="44"/>
        <v>#NUM!</v>
      </c>
      <c r="O171" s="16"/>
      <c r="P171" s="60" t="e">
        <f t="shared" si="45"/>
        <v>#NUM!</v>
      </c>
      <c r="Q171" s="60"/>
      <c r="R171" s="60">
        <f t="shared" si="46"/>
        <v>491.67</v>
      </c>
      <c r="S171" s="61" t="e">
        <f t="shared" si="47"/>
        <v>#NUM!</v>
      </c>
      <c r="T171" s="60" t="e">
        <f t="shared" si="48"/>
        <v>#NUM!</v>
      </c>
      <c r="U171" s="16"/>
      <c r="V171" s="60">
        <f t="shared" si="49"/>
        <v>0</v>
      </c>
      <c r="W171" s="13">
        <f t="shared" si="50"/>
        <v>0</v>
      </c>
      <c r="X171" s="13">
        <f t="shared" si="51"/>
        <v>0</v>
      </c>
    </row>
    <row r="172" spans="1:24">
      <c r="A172" s="38"/>
      <c r="B172" s="60"/>
      <c r="C172" s="60">
        <f t="shared" si="40"/>
        <v>0</v>
      </c>
      <c r="D172" s="19"/>
      <c r="E172" s="42"/>
      <c r="F172" s="42">
        <f t="shared" si="41"/>
        <v>0</v>
      </c>
      <c r="G172" s="17"/>
      <c r="H172" s="17">
        <f t="shared" si="42"/>
        <v>0</v>
      </c>
      <c r="I172" s="17"/>
      <c r="J172" s="17"/>
      <c r="K172" s="42"/>
      <c r="L172" s="60">
        <f t="shared" si="43"/>
        <v>0</v>
      </c>
      <c r="M172" s="16"/>
      <c r="N172" s="60" t="e">
        <f t="shared" si="44"/>
        <v>#NUM!</v>
      </c>
      <c r="O172" s="16"/>
      <c r="P172" s="60" t="e">
        <f t="shared" si="45"/>
        <v>#NUM!</v>
      </c>
      <c r="Q172" s="60"/>
      <c r="R172" s="60">
        <f t="shared" si="46"/>
        <v>491.67</v>
      </c>
      <c r="S172" s="61" t="e">
        <f t="shared" si="47"/>
        <v>#NUM!</v>
      </c>
      <c r="T172" s="60" t="e">
        <f t="shared" si="48"/>
        <v>#NUM!</v>
      </c>
      <c r="U172" s="16"/>
      <c r="V172" s="60">
        <f t="shared" si="49"/>
        <v>0</v>
      </c>
      <c r="W172" s="13">
        <f t="shared" si="50"/>
        <v>0</v>
      </c>
      <c r="X172" s="13">
        <f t="shared" si="51"/>
        <v>0</v>
      </c>
    </row>
    <row r="173" spans="1:24">
      <c r="A173" s="38"/>
      <c r="B173" s="60"/>
      <c r="C173" s="60">
        <f t="shared" si="40"/>
        <v>0</v>
      </c>
      <c r="D173" s="19"/>
      <c r="E173" s="42"/>
      <c r="F173" s="42">
        <f t="shared" si="41"/>
        <v>0</v>
      </c>
      <c r="G173" s="17"/>
      <c r="H173" s="17">
        <f t="shared" si="42"/>
        <v>0</v>
      </c>
      <c r="I173" s="17"/>
      <c r="J173" s="17"/>
      <c r="K173" s="42"/>
      <c r="L173" s="60">
        <f t="shared" si="43"/>
        <v>0</v>
      </c>
      <c r="M173" s="16"/>
      <c r="N173" s="60" t="e">
        <f t="shared" si="44"/>
        <v>#NUM!</v>
      </c>
      <c r="O173" s="16"/>
      <c r="P173" s="60" t="e">
        <f t="shared" si="45"/>
        <v>#NUM!</v>
      </c>
      <c r="Q173" s="60"/>
      <c r="R173" s="60">
        <f t="shared" si="46"/>
        <v>491.67</v>
      </c>
      <c r="S173" s="61" t="e">
        <f t="shared" si="47"/>
        <v>#NUM!</v>
      </c>
      <c r="T173" s="60" t="e">
        <f t="shared" si="48"/>
        <v>#NUM!</v>
      </c>
      <c r="U173" s="16"/>
      <c r="V173" s="60">
        <f t="shared" si="49"/>
        <v>0</v>
      </c>
      <c r="W173" s="13">
        <f t="shared" si="50"/>
        <v>0</v>
      </c>
      <c r="X173" s="13">
        <f t="shared" si="51"/>
        <v>0</v>
      </c>
    </row>
    <row r="174" spans="1:24">
      <c r="A174" s="38"/>
      <c r="B174" s="60"/>
      <c r="C174" s="60">
        <f t="shared" si="40"/>
        <v>0</v>
      </c>
      <c r="D174" s="19"/>
      <c r="E174" s="42"/>
      <c r="F174" s="42">
        <f t="shared" si="41"/>
        <v>0</v>
      </c>
      <c r="G174" s="17"/>
      <c r="H174" s="17">
        <f t="shared" si="42"/>
        <v>0</v>
      </c>
      <c r="I174" s="17"/>
      <c r="J174" s="17"/>
      <c r="K174" s="42"/>
      <c r="L174" s="60">
        <f t="shared" si="43"/>
        <v>0</v>
      </c>
      <c r="M174" s="16"/>
      <c r="N174" s="60" t="e">
        <f t="shared" si="44"/>
        <v>#NUM!</v>
      </c>
      <c r="O174" s="16"/>
      <c r="P174" s="60" t="e">
        <f t="shared" si="45"/>
        <v>#NUM!</v>
      </c>
      <c r="Q174" s="60"/>
      <c r="R174" s="60">
        <f t="shared" si="46"/>
        <v>491.67</v>
      </c>
      <c r="S174" s="61" t="e">
        <f t="shared" si="47"/>
        <v>#NUM!</v>
      </c>
      <c r="T174" s="60" t="e">
        <f t="shared" si="48"/>
        <v>#NUM!</v>
      </c>
      <c r="U174" s="16"/>
      <c r="V174" s="60">
        <f t="shared" si="49"/>
        <v>0</v>
      </c>
      <c r="W174" s="13">
        <f t="shared" si="50"/>
        <v>0</v>
      </c>
      <c r="X174" s="13">
        <f t="shared" si="51"/>
        <v>0</v>
      </c>
    </row>
    <row r="175" spans="1:24">
      <c r="A175" s="38"/>
      <c r="B175" s="60"/>
      <c r="C175" s="60">
        <f t="shared" si="40"/>
        <v>0</v>
      </c>
      <c r="D175" s="19"/>
      <c r="E175" s="42"/>
      <c r="F175" s="42">
        <f t="shared" si="41"/>
        <v>0</v>
      </c>
      <c r="G175" s="17"/>
      <c r="H175" s="17">
        <f t="shared" si="42"/>
        <v>0</v>
      </c>
      <c r="I175" s="17"/>
      <c r="J175" s="17"/>
      <c r="K175" s="42"/>
      <c r="L175" s="60">
        <f t="shared" si="43"/>
        <v>0</v>
      </c>
      <c r="M175" s="16"/>
      <c r="N175" s="60" t="e">
        <f t="shared" si="44"/>
        <v>#NUM!</v>
      </c>
      <c r="O175" s="16"/>
      <c r="P175" s="60" t="e">
        <f t="shared" si="45"/>
        <v>#NUM!</v>
      </c>
      <c r="Q175" s="60"/>
      <c r="R175" s="60">
        <f t="shared" si="46"/>
        <v>491.67</v>
      </c>
      <c r="S175" s="61" t="e">
        <f t="shared" si="47"/>
        <v>#NUM!</v>
      </c>
      <c r="T175" s="60" t="e">
        <f t="shared" si="48"/>
        <v>#NUM!</v>
      </c>
      <c r="U175" s="16"/>
      <c r="V175" s="60">
        <f t="shared" si="49"/>
        <v>0</v>
      </c>
      <c r="W175" s="13">
        <f t="shared" si="50"/>
        <v>0</v>
      </c>
      <c r="X175" s="13">
        <f t="shared" si="51"/>
        <v>0</v>
      </c>
    </row>
    <row r="176" spans="1:24">
      <c r="A176" s="38"/>
      <c r="B176" s="60"/>
      <c r="C176" s="60">
        <f t="shared" si="40"/>
        <v>0</v>
      </c>
      <c r="D176" s="19"/>
      <c r="E176" s="42"/>
      <c r="F176" s="42">
        <f t="shared" si="41"/>
        <v>0</v>
      </c>
      <c r="G176" s="17"/>
      <c r="H176" s="17">
        <f t="shared" si="42"/>
        <v>0</v>
      </c>
      <c r="I176" s="17"/>
      <c r="J176" s="17"/>
      <c r="K176" s="42"/>
      <c r="L176" s="60">
        <f t="shared" si="43"/>
        <v>0</v>
      </c>
      <c r="M176" s="16"/>
      <c r="N176" s="60" t="e">
        <f t="shared" si="44"/>
        <v>#NUM!</v>
      </c>
      <c r="O176" s="16"/>
      <c r="P176" s="60" t="e">
        <f t="shared" si="45"/>
        <v>#NUM!</v>
      </c>
      <c r="Q176" s="60"/>
      <c r="R176" s="60">
        <f t="shared" si="46"/>
        <v>491.67</v>
      </c>
      <c r="S176" s="61" t="e">
        <f t="shared" si="47"/>
        <v>#NUM!</v>
      </c>
      <c r="T176" s="60" t="e">
        <f t="shared" si="48"/>
        <v>#NUM!</v>
      </c>
      <c r="U176" s="16"/>
      <c r="V176" s="60">
        <f t="shared" si="49"/>
        <v>0</v>
      </c>
      <c r="W176" s="13">
        <f t="shared" si="50"/>
        <v>0</v>
      </c>
      <c r="X176" s="13">
        <f t="shared" si="51"/>
        <v>0</v>
      </c>
    </row>
    <row r="177" spans="1:24">
      <c r="A177" s="38"/>
      <c r="B177" s="60"/>
      <c r="C177" s="60">
        <f t="shared" si="40"/>
        <v>0</v>
      </c>
      <c r="D177" s="19"/>
      <c r="E177" s="42"/>
      <c r="F177" s="42">
        <f t="shared" si="41"/>
        <v>0</v>
      </c>
      <c r="G177" s="17"/>
      <c r="H177" s="17">
        <f t="shared" si="42"/>
        <v>0</v>
      </c>
      <c r="I177" s="17"/>
      <c r="J177" s="17"/>
      <c r="K177" s="42"/>
      <c r="L177" s="60">
        <f t="shared" si="43"/>
        <v>0</v>
      </c>
      <c r="M177" s="16"/>
      <c r="N177" s="60" t="e">
        <f t="shared" si="44"/>
        <v>#NUM!</v>
      </c>
      <c r="O177" s="16"/>
      <c r="P177" s="60" t="e">
        <f t="shared" si="45"/>
        <v>#NUM!</v>
      </c>
      <c r="Q177" s="60"/>
      <c r="R177" s="60">
        <f t="shared" si="46"/>
        <v>491.67</v>
      </c>
      <c r="S177" s="61" t="e">
        <f t="shared" si="47"/>
        <v>#NUM!</v>
      </c>
      <c r="T177" s="60" t="e">
        <f t="shared" si="48"/>
        <v>#NUM!</v>
      </c>
      <c r="U177" s="16"/>
      <c r="V177" s="60">
        <f t="shared" si="49"/>
        <v>0</v>
      </c>
      <c r="W177" s="13">
        <f t="shared" si="50"/>
        <v>0</v>
      </c>
      <c r="X177" s="13">
        <f t="shared" si="51"/>
        <v>0</v>
      </c>
    </row>
    <row r="178" spans="1:24">
      <c r="A178" s="38"/>
      <c r="B178" s="60"/>
      <c r="C178" s="60">
        <f t="shared" si="40"/>
        <v>0</v>
      </c>
      <c r="D178" s="19"/>
      <c r="E178" s="42"/>
      <c r="F178" s="42">
        <f t="shared" si="41"/>
        <v>0</v>
      </c>
      <c r="G178" s="17"/>
      <c r="H178" s="17">
        <f t="shared" si="42"/>
        <v>0</v>
      </c>
      <c r="I178" s="17"/>
      <c r="J178" s="17"/>
      <c r="K178" s="42"/>
      <c r="L178" s="60">
        <f t="shared" si="43"/>
        <v>0</v>
      </c>
      <c r="M178" s="16"/>
      <c r="N178" s="60" t="e">
        <f t="shared" si="44"/>
        <v>#NUM!</v>
      </c>
      <c r="O178" s="16"/>
      <c r="P178" s="60" t="e">
        <f t="shared" si="45"/>
        <v>#NUM!</v>
      </c>
      <c r="Q178" s="60"/>
      <c r="R178" s="60">
        <f t="shared" si="46"/>
        <v>491.67</v>
      </c>
      <c r="S178" s="61" t="e">
        <f t="shared" si="47"/>
        <v>#NUM!</v>
      </c>
      <c r="T178" s="60" t="e">
        <f t="shared" si="48"/>
        <v>#NUM!</v>
      </c>
      <c r="U178" s="16"/>
      <c r="V178" s="60">
        <f t="shared" si="49"/>
        <v>0</v>
      </c>
      <c r="W178" s="13">
        <f t="shared" si="50"/>
        <v>0</v>
      </c>
      <c r="X178" s="13">
        <f t="shared" si="51"/>
        <v>0</v>
      </c>
    </row>
    <row r="179" spans="1:24">
      <c r="A179" s="38"/>
      <c r="B179" s="60"/>
      <c r="C179" s="60">
        <f t="shared" si="40"/>
        <v>0</v>
      </c>
      <c r="D179" s="19"/>
      <c r="E179" s="42"/>
      <c r="F179" s="42">
        <f t="shared" si="41"/>
        <v>0</v>
      </c>
      <c r="G179" s="17"/>
      <c r="H179" s="17">
        <f t="shared" si="42"/>
        <v>0</v>
      </c>
      <c r="I179" s="17"/>
      <c r="J179" s="17"/>
      <c r="K179" s="42"/>
      <c r="L179" s="60">
        <f t="shared" si="43"/>
        <v>0</v>
      </c>
      <c r="M179" s="16"/>
      <c r="N179" s="60" t="e">
        <f t="shared" si="44"/>
        <v>#NUM!</v>
      </c>
      <c r="O179" s="16"/>
      <c r="P179" s="60" t="e">
        <f t="shared" si="45"/>
        <v>#NUM!</v>
      </c>
      <c r="Q179" s="60"/>
      <c r="R179" s="60">
        <f t="shared" si="46"/>
        <v>491.67</v>
      </c>
      <c r="S179" s="61" t="e">
        <f t="shared" si="47"/>
        <v>#NUM!</v>
      </c>
      <c r="T179" s="60" t="e">
        <f t="shared" si="48"/>
        <v>#NUM!</v>
      </c>
      <c r="U179" s="16"/>
      <c r="V179" s="60">
        <f t="shared" si="49"/>
        <v>0</v>
      </c>
      <c r="W179" s="13">
        <f t="shared" si="50"/>
        <v>0</v>
      </c>
      <c r="X179" s="13">
        <f t="shared" si="51"/>
        <v>0</v>
      </c>
    </row>
    <row r="180" spans="1:24">
      <c r="A180" s="38"/>
      <c r="B180" s="60"/>
      <c r="C180" s="60">
        <f t="shared" si="40"/>
        <v>0</v>
      </c>
      <c r="D180" s="19"/>
      <c r="E180" s="42"/>
      <c r="F180" s="42">
        <f t="shared" si="41"/>
        <v>0</v>
      </c>
      <c r="G180" s="17"/>
      <c r="H180" s="17">
        <f t="shared" si="42"/>
        <v>0</v>
      </c>
      <c r="I180" s="17"/>
      <c r="J180" s="17"/>
      <c r="K180" s="42"/>
      <c r="L180" s="60">
        <f t="shared" si="43"/>
        <v>0</v>
      </c>
      <c r="M180" s="16"/>
      <c r="N180" s="60" t="e">
        <f t="shared" si="44"/>
        <v>#NUM!</v>
      </c>
      <c r="O180" s="16"/>
      <c r="P180" s="60" t="e">
        <f t="shared" si="45"/>
        <v>#NUM!</v>
      </c>
      <c r="Q180" s="60"/>
      <c r="R180" s="60">
        <f t="shared" si="46"/>
        <v>491.67</v>
      </c>
      <c r="S180" s="61" t="e">
        <f t="shared" si="47"/>
        <v>#NUM!</v>
      </c>
      <c r="T180" s="60" t="e">
        <f t="shared" si="48"/>
        <v>#NUM!</v>
      </c>
      <c r="U180" s="16"/>
      <c r="V180" s="60">
        <f t="shared" si="49"/>
        <v>0</v>
      </c>
      <c r="W180" s="13">
        <f t="shared" si="50"/>
        <v>0</v>
      </c>
      <c r="X180" s="13">
        <f t="shared" si="51"/>
        <v>0</v>
      </c>
    </row>
    <row r="181" spans="1:24">
      <c r="A181" s="38"/>
      <c r="B181" s="60"/>
      <c r="C181" s="60">
        <f t="shared" si="40"/>
        <v>0</v>
      </c>
      <c r="D181" s="19"/>
      <c r="E181" s="42"/>
      <c r="F181" s="42">
        <f t="shared" si="41"/>
        <v>0</v>
      </c>
      <c r="G181" s="17"/>
      <c r="H181" s="17">
        <f t="shared" si="42"/>
        <v>0</v>
      </c>
      <c r="I181" s="17"/>
      <c r="J181" s="17"/>
      <c r="K181" s="42"/>
      <c r="L181" s="60">
        <f t="shared" si="43"/>
        <v>0</v>
      </c>
      <c r="M181" s="16"/>
      <c r="N181" s="60" t="e">
        <f t="shared" si="44"/>
        <v>#NUM!</v>
      </c>
      <c r="O181" s="16"/>
      <c r="P181" s="60" t="e">
        <f t="shared" si="45"/>
        <v>#NUM!</v>
      </c>
      <c r="Q181" s="60"/>
      <c r="R181" s="60">
        <f t="shared" si="46"/>
        <v>491.67</v>
      </c>
      <c r="S181" s="61" t="e">
        <f t="shared" si="47"/>
        <v>#NUM!</v>
      </c>
      <c r="T181" s="60" t="e">
        <f t="shared" si="48"/>
        <v>#NUM!</v>
      </c>
      <c r="U181" s="16"/>
      <c r="V181" s="60">
        <f t="shared" si="49"/>
        <v>0</v>
      </c>
      <c r="W181" s="13">
        <f t="shared" si="50"/>
        <v>0</v>
      </c>
      <c r="X181" s="13">
        <f t="shared" si="51"/>
        <v>0</v>
      </c>
    </row>
    <row r="182" spans="1:24">
      <c r="A182" s="38"/>
      <c r="B182" s="60"/>
      <c r="C182" s="60">
        <f t="shared" si="40"/>
        <v>0</v>
      </c>
      <c r="D182" s="19"/>
      <c r="E182" s="42"/>
      <c r="F182" s="42">
        <f t="shared" si="41"/>
        <v>0</v>
      </c>
      <c r="G182" s="17"/>
      <c r="H182" s="17">
        <f t="shared" si="42"/>
        <v>0</v>
      </c>
      <c r="I182" s="17"/>
      <c r="J182" s="17"/>
      <c r="K182" s="42"/>
      <c r="L182" s="60">
        <f t="shared" si="43"/>
        <v>0</v>
      </c>
      <c r="M182" s="16"/>
      <c r="N182" s="60" t="e">
        <f t="shared" si="44"/>
        <v>#NUM!</v>
      </c>
      <c r="O182" s="16"/>
      <c r="P182" s="60" t="e">
        <f t="shared" si="45"/>
        <v>#NUM!</v>
      </c>
      <c r="Q182" s="60"/>
      <c r="R182" s="60">
        <f t="shared" si="46"/>
        <v>491.67</v>
      </c>
      <c r="S182" s="61" t="e">
        <f t="shared" si="47"/>
        <v>#NUM!</v>
      </c>
      <c r="T182" s="60" t="e">
        <f t="shared" si="48"/>
        <v>#NUM!</v>
      </c>
      <c r="U182" s="16"/>
      <c r="V182" s="60">
        <f t="shared" si="49"/>
        <v>0</v>
      </c>
      <c r="W182" s="13">
        <f t="shared" si="50"/>
        <v>0</v>
      </c>
      <c r="X182" s="13">
        <f t="shared" si="51"/>
        <v>0</v>
      </c>
    </row>
    <row r="183" spans="1:24">
      <c r="A183" s="38"/>
      <c r="B183" s="60"/>
      <c r="C183" s="60">
        <f t="shared" si="40"/>
        <v>0</v>
      </c>
      <c r="D183" s="19"/>
      <c r="E183" s="42"/>
      <c r="F183" s="42">
        <f t="shared" si="41"/>
        <v>0</v>
      </c>
      <c r="G183" s="17"/>
      <c r="H183" s="17">
        <f t="shared" si="42"/>
        <v>0</v>
      </c>
      <c r="I183" s="17"/>
      <c r="J183" s="17"/>
      <c r="K183" s="42"/>
      <c r="L183" s="60">
        <f t="shared" si="43"/>
        <v>0</v>
      </c>
      <c r="M183" s="16"/>
      <c r="N183" s="60" t="e">
        <f t="shared" si="44"/>
        <v>#NUM!</v>
      </c>
      <c r="O183" s="16"/>
      <c r="P183" s="60" t="e">
        <f t="shared" si="45"/>
        <v>#NUM!</v>
      </c>
      <c r="Q183" s="60"/>
      <c r="R183" s="60">
        <f t="shared" si="46"/>
        <v>491.67</v>
      </c>
      <c r="S183" s="61" t="e">
        <f t="shared" si="47"/>
        <v>#NUM!</v>
      </c>
      <c r="T183" s="60" t="e">
        <f t="shared" si="48"/>
        <v>#NUM!</v>
      </c>
      <c r="U183" s="16"/>
      <c r="V183" s="60">
        <f t="shared" si="49"/>
        <v>0</v>
      </c>
      <c r="W183" s="13">
        <f t="shared" si="50"/>
        <v>0</v>
      </c>
      <c r="X183" s="13">
        <f t="shared" si="51"/>
        <v>0</v>
      </c>
    </row>
    <row r="184" spans="1:24">
      <c r="A184" s="38"/>
      <c r="B184" s="60"/>
      <c r="C184" s="60">
        <f t="shared" si="40"/>
        <v>0</v>
      </c>
      <c r="D184" s="19"/>
      <c r="E184" s="42"/>
      <c r="F184" s="42">
        <f t="shared" si="41"/>
        <v>0</v>
      </c>
      <c r="G184" s="17"/>
      <c r="H184" s="17">
        <f t="shared" si="42"/>
        <v>0</v>
      </c>
      <c r="I184" s="17"/>
      <c r="J184" s="17"/>
      <c r="K184" s="42"/>
      <c r="L184" s="60">
        <f t="shared" si="43"/>
        <v>0</v>
      </c>
      <c r="M184" s="16"/>
      <c r="N184" s="60" t="e">
        <f t="shared" si="44"/>
        <v>#NUM!</v>
      </c>
      <c r="O184" s="16"/>
      <c r="P184" s="60" t="e">
        <f t="shared" si="45"/>
        <v>#NUM!</v>
      </c>
      <c r="Q184" s="60"/>
      <c r="R184" s="60">
        <f t="shared" si="46"/>
        <v>491.67</v>
      </c>
      <c r="S184" s="61" t="e">
        <f t="shared" si="47"/>
        <v>#NUM!</v>
      </c>
      <c r="T184" s="60" t="e">
        <f t="shared" si="48"/>
        <v>#NUM!</v>
      </c>
      <c r="U184" s="16"/>
      <c r="V184" s="60">
        <f t="shared" si="49"/>
        <v>0</v>
      </c>
      <c r="W184" s="13">
        <f t="shared" si="50"/>
        <v>0</v>
      </c>
      <c r="X184" s="13">
        <f t="shared" si="51"/>
        <v>0</v>
      </c>
    </row>
    <row r="185" spans="1:24">
      <c r="A185" s="38"/>
      <c r="B185" s="60"/>
      <c r="C185" s="60">
        <f t="shared" si="40"/>
        <v>0</v>
      </c>
      <c r="D185" s="19"/>
      <c r="E185" s="42"/>
      <c r="F185" s="42">
        <f t="shared" si="41"/>
        <v>0</v>
      </c>
      <c r="G185" s="17"/>
      <c r="H185" s="17">
        <f t="shared" si="42"/>
        <v>0</v>
      </c>
      <c r="I185" s="17"/>
      <c r="J185" s="17"/>
      <c r="K185" s="42"/>
      <c r="L185" s="60">
        <f t="shared" si="43"/>
        <v>0</v>
      </c>
      <c r="M185" s="16"/>
      <c r="N185" s="60" t="e">
        <f t="shared" si="44"/>
        <v>#NUM!</v>
      </c>
      <c r="O185" s="16"/>
      <c r="P185" s="60" t="e">
        <f t="shared" si="45"/>
        <v>#NUM!</v>
      </c>
      <c r="Q185" s="60"/>
      <c r="R185" s="60">
        <f t="shared" si="46"/>
        <v>491.67</v>
      </c>
      <c r="S185" s="61" t="e">
        <f t="shared" si="47"/>
        <v>#NUM!</v>
      </c>
      <c r="T185" s="60" t="e">
        <f t="shared" si="48"/>
        <v>#NUM!</v>
      </c>
      <c r="U185" s="16"/>
      <c r="V185" s="60">
        <f t="shared" si="49"/>
        <v>0</v>
      </c>
      <c r="W185" s="13">
        <f t="shared" si="50"/>
        <v>0</v>
      </c>
      <c r="X185" s="13">
        <f t="shared" si="51"/>
        <v>0</v>
      </c>
    </row>
    <row r="186" spans="1:24">
      <c r="A186" s="38"/>
      <c r="B186" s="60"/>
      <c r="C186" s="60">
        <f t="shared" si="40"/>
        <v>0</v>
      </c>
      <c r="D186" s="19"/>
      <c r="E186" s="42"/>
      <c r="F186" s="42">
        <f t="shared" si="41"/>
        <v>0</v>
      </c>
      <c r="G186" s="17"/>
      <c r="H186" s="17">
        <f t="shared" si="42"/>
        <v>0</v>
      </c>
      <c r="I186" s="17"/>
      <c r="J186" s="17"/>
      <c r="K186" s="42"/>
      <c r="L186" s="60">
        <f t="shared" si="43"/>
        <v>0</v>
      </c>
      <c r="M186" s="16"/>
      <c r="N186" s="60" t="e">
        <f t="shared" si="44"/>
        <v>#NUM!</v>
      </c>
      <c r="O186" s="16"/>
      <c r="P186" s="60" t="e">
        <f t="shared" si="45"/>
        <v>#NUM!</v>
      </c>
      <c r="Q186" s="60"/>
      <c r="R186" s="60">
        <f t="shared" si="46"/>
        <v>491.67</v>
      </c>
      <c r="S186" s="61" t="e">
        <f t="shared" si="47"/>
        <v>#NUM!</v>
      </c>
      <c r="T186" s="60" t="e">
        <f t="shared" si="48"/>
        <v>#NUM!</v>
      </c>
      <c r="U186" s="16"/>
      <c r="V186" s="60">
        <f t="shared" si="49"/>
        <v>0</v>
      </c>
      <c r="W186" s="13">
        <f t="shared" si="50"/>
        <v>0</v>
      </c>
      <c r="X186" s="13">
        <f t="shared" si="51"/>
        <v>0</v>
      </c>
    </row>
    <row r="187" spans="1:24">
      <c r="A187" s="38"/>
      <c r="B187" s="60"/>
      <c r="C187" s="60">
        <f t="shared" si="40"/>
        <v>0</v>
      </c>
      <c r="D187" s="19"/>
      <c r="E187" s="42"/>
      <c r="F187" s="42">
        <f t="shared" si="41"/>
        <v>0</v>
      </c>
      <c r="G187" s="17"/>
      <c r="H187" s="17">
        <f t="shared" si="42"/>
        <v>0</v>
      </c>
      <c r="I187" s="17"/>
      <c r="J187" s="17"/>
      <c r="K187" s="42"/>
      <c r="L187" s="60">
        <f t="shared" si="43"/>
        <v>0</v>
      </c>
      <c r="M187" s="16"/>
      <c r="N187" s="60" t="e">
        <f t="shared" si="44"/>
        <v>#NUM!</v>
      </c>
      <c r="O187" s="16"/>
      <c r="P187" s="60" t="e">
        <f t="shared" si="45"/>
        <v>#NUM!</v>
      </c>
      <c r="Q187" s="60"/>
      <c r="R187" s="60">
        <f t="shared" si="46"/>
        <v>491.67</v>
      </c>
      <c r="S187" s="61" t="e">
        <f t="shared" si="47"/>
        <v>#NUM!</v>
      </c>
      <c r="T187" s="60" t="e">
        <f t="shared" si="48"/>
        <v>#NUM!</v>
      </c>
      <c r="U187" s="16"/>
      <c r="V187" s="60">
        <f t="shared" si="49"/>
        <v>0</v>
      </c>
      <c r="W187" s="13">
        <f t="shared" si="50"/>
        <v>0</v>
      </c>
      <c r="X187" s="13">
        <f t="shared" si="51"/>
        <v>0</v>
      </c>
    </row>
    <row r="188" spans="1:24">
      <c r="A188" s="38"/>
      <c r="B188" s="60"/>
      <c r="C188" s="60">
        <f t="shared" si="40"/>
        <v>0</v>
      </c>
      <c r="D188" s="19"/>
      <c r="E188" s="42"/>
      <c r="F188" s="42">
        <f t="shared" si="41"/>
        <v>0</v>
      </c>
      <c r="G188" s="17"/>
      <c r="H188" s="17">
        <f t="shared" si="42"/>
        <v>0</v>
      </c>
      <c r="I188" s="17"/>
      <c r="J188" s="17"/>
      <c r="K188" s="42"/>
      <c r="L188" s="60">
        <f t="shared" si="43"/>
        <v>0</v>
      </c>
      <c r="M188" s="16"/>
      <c r="N188" s="60" t="e">
        <f t="shared" si="44"/>
        <v>#NUM!</v>
      </c>
      <c r="O188" s="16"/>
      <c r="P188" s="60" t="e">
        <f t="shared" si="45"/>
        <v>#NUM!</v>
      </c>
      <c r="Q188" s="60"/>
      <c r="R188" s="60">
        <f t="shared" si="46"/>
        <v>491.67</v>
      </c>
      <c r="S188" s="61" t="e">
        <f t="shared" si="47"/>
        <v>#NUM!</v>
      </c>
      <c r="T188" s="60" t="e">
        <f t="shared" si="48"/>
        <v>#NUM!</v>
      </c>
      <c r="U188" s="16"/>
      <c r="V188" s="60">
        <f t="shared" si="49"/>
        <v>0</v>
      </c>
      <c r="W188" s="13">
        <f t="shared" si="50"/>
        <v>0</v>
      </c>
      <c r="X188" s="13">
        <f t="shared" si="51"/>
        <v>0</v>
      </c>
    </row>
    <row r="189" spans="1:24">
      <c r="A189" s="38"/>
      <c r="B189" s="60"/>
      <c r="C189" s="60">
        <f t="shared" si="40"/>
        <v>0</v>
      </c>
      <c r="D189" s="19"/>
      <c r="E189" s="42"/>
      <c r="F189" s="42">
        <f t="shared" si="41"/>
        <v>0</v>
      </c>
      <c r="G189" s="17"/>
      <c r="H189" s="17">
        <f t="shared" si="42"/>
        <v>0</v>
      </c>
      <c r="I189" s="17"/>
      <c r="J189" s="17"/>
      <c r="K189" s="42"/>
      <c r="L189" s="60">
        <f t="shared" si="43"/>
        <v>0</v>
      </c>
      <c r="M189" s="16"/>
      <c r="N189" s="60" t="e">
        <f t="shared" si="44"/>
        <v>#NUM!</v>
      </c>
      <c r="O189" s="16"/>
      <c r="P189" s="60" t="e">
        <f t="shared" si="45"/>
        <v>#NUM!</v>
      </c>
      <c r="Q189" s="60"/>
      <c r="R189" s="60">
        <f t="shared" si="46"/>
        <v>491.67</v>
      </c>
      <c r="S189" s="61" t="e">
        <f t="shared" si="47"/>
        <v>#NUM!</v>
      </c>
      <c r="T189" s="60" t="e">
        <f t="shared" si="48"/>
        <v>#NUM!</v>
      </c>
      <c r="U189" s="16"/>
      <c r="V189" s="60">
        <f t="shared" si="49"/>
        <v>0</v>
      </c>
      <c r="W189" s="13">
        <f t="shared" si="50"/>
        <v>0</v>
      </c>
      <c r="X189" s="13">
        <f t="shared" si="51"/>
        <v>0</v>
      </c>
    </row>
    <row r="190" spans="1:24">
      <c r="A190" s="38"/>
      <c r="B190" s="60"/>
      <c r="C190" s="60">
        <f t="shared" si="40"/>
        <v>0</v>
      </c>
      <c r="D190" s="19"/>
      <c r="E190" s="42"/>
      <c r="F190" s="42">
        <f t="shared" si="41"/>
        <v>0</v>
      </c>
      <c r="G190" s="17"/>
      <c r="H190" s="17">
        <f t="shared" si="42"/>
        <v>0</v>
      </c>
      <c r="I190" s="17"/>
      <c r="J190" s="17"/>
      <c r="K190" s="42"/>
      <c r="L190" s="60">
        <f t="shared" si="43"/>
        <v>0</v>
      </c>
      <c r="M190" s="16"/>
      <c r="N190" s="60" t="e">
        <f t="shared" si="44"/>
        <v>#NUM!</v>
      </c>
      <c r="O190" s="16"/>
      <c r="P190" s="60" t="e">
        <f t="shared" si="45"/>
        <v>#NUM!</v>
      </c>
      <c r="Q190" s="60"/>
      <c r="R190" s="60">
        <f t="shared" si="46"/>
        <v>491.67</v>
      </c>
      <c r="S190" s="61" t="e">
        <f t="shared" si="47"/>
        <v>#NUM!</v>
      </c>
      <c r="T190" s="60" t="e">
        <f t="shared" si="48"/>
        <v>#NUM!</v>
      </c>
      <c r="U190" s="16"/>
      <c r="V190" s="60">
        <f t="shared" si="49"/>
        <v>0</v>
      </c>
      <c r="W190" s="13">
        <f t="shared" si="50"/>
        <v>0</v>
      </c>
      <c r="X190" s="13">
        <f t="shared" si="51"/>
        <v>0</v>
      </c>
    </row>
    <row r="191" spans="1:24">
      <c r="A191" s="38"/>
      <c r="B191" s="60"/>
      <c r="C191" s="60">
        <f t="shared" si="40"/>
        <v>0</v>
      </c>
      <c r="D191" s="19"/>
      <c r="E191" s="42"/>
      <c r="F191" s="42">
        <f t="shared" si="41"/>
        <v>0</v>
      </c>
      <c r="G191" s="17"/>
      <c r="H191" s="17">
        <f t="shared" si="42"/>
        <v>0</v>
      </c>
      <c r="I191" s="17"/>
      <c r="J191" s="17"/>
      <c r="K191" s="42"/>
      <c r="L191" s="60">
        <f t="shared" si="43"/>
        <v>0</v>
      </c>
      <c r="M191" s="16"/>
      <c r="N191" s="60" t="e">
        <f t="shared" si="44"/>
        <v>#NUM!</v>
      </c>
      <c r="O191" s="16"/>
      <c r="P191" s="60" t="e">
        <f t="shared" si="45"/>
        <v>#NUM!</v>
      </c>
      <c r="Q191" s="60"/>
      <c r="R191" s="60">
        <f t="shared" si="46"/>
        <v>491.67</v>
      </c>
      <c r="S191" s="61" t="e">
        <f t="shared" si="47"/>
        <v>#NUM!</v>
      </c>
      <c r="T191" s="60" t="e">
        <f t="shared" si="48"/>
        <v>#NUM!</v>
      </c>
      <c r="U191" s="16"/>
      <c r="V191" s="60">
        <f t="shared" si="49"/>
        <v>0</v>
      </c>
      <c r="W191" s="13">
        <f t="shared" si="50"/>
        <v>0</v>
      </c>
      <c r="X191" s="13">
        <f t="shared" si="51"/>
        <v>0</v>
      </c>
    </row>
    <row r="192" spans="1:24">
      <c r="A192" s="38"/>
      <c r="B192" s="60"/>
      <c r="C192" s="60">
        <f t="shared" si="40"/>
        <v>0</v>
      </c>
      <c r="D192" s="19"/>
      <c r="E192" s="42"/>
      <c r="F192" s="42">
        <f t="shared" si="41"/>
        <v>0</v>
      </c>
      <c r="G192" s="17"/>
      <c r="H192" s="17">
        <f t="shared" si="42"/>
        <v>0</v>
      </c>
      <c r="I192" s="17"/>
      <c r="J192" s="17"/>
      <c r="K192" s="42"/>
      <c r="L192" s="60">
        <f t="shared" si="43"/>
        <v>0</v>
      </c>
      <c r="M192" s="16"/>
      <c r="N192" s="60" t="e">
        <f t="shared" si="44"/>
        <v>#NUM!</v>
      </c>
      <c r="O192" s="16"/>
      <c r="P192" s="60" t="e">
        <f t="shared" si="45"/>
        <v>#NUM!</v>
      </c>
      <c r="Q192" s="60"/>
      <c r="R192" s="60">
        <f t="shared" si="46"/>
        <v>491.67</v>
      </c>
      <c r="S192" s="61" t="e">
        <f t="shared" si="47"/>
        <v>#NUM!</v>
      </c>
      <c r="T192" s="60" t="e">
        <f t="shared" si="48"/>
        <v>#NUM!</v>
      </c>
      <c r="U192" s="16"/>
      <c r="V192" s="60">
        <f t="shared" si="49"/>
        <v>0</v>
      </c>
      <c r="W192" s="13">
        <f t="shared" si="50"/>
        <v>0</v>
      </c>
      <c r="X192" s="13">
        <f t="shared" si="51"/>
        <v>0</v>
      </c>
    </row>
    <row r="193" spans="1:24">
      <c r="A193" s="38"/>
      <c r="B193" s="60"/>
      <c r="C193" s="60">
        <f t="shared" si="40"/>
        <v>0</v>
      </c>
      <c r="D193" s="19"/>
      <c r="E193" s="42"/>
      <c r="F193" s="42">
        <f t="shared" si="41"/>
        <v>0</v>
      </c>
      <c r="G193" s="17"/>
      <c r="H193" s="17">
        <f t="shared" si="42"/>
        <v>0</v>
      </c>
      <c r="I193" s="17"/>
      <c r="J193" s="17"/>
      <c r="K193" s="42"/>
      <c r="L193" s="60">
        <f t="shared" si="43"/>
        <v>0</v>
      </c>
      <c r="M193" s="16"/>
      <c r="N193" s="60" t="e">
        <f t="shared" si="44"/>
        <v>#NUM!</v>
      </c>
      <c r="O193" s="16"/>
      <c r="P193" s="60" t="e">
        <f t="shared" si="45"/>
        <v>#NUM!</v>
      </c>
      <c r="Q193" s="60"/>
      <c r="R193" s="60">
        <f t="shared" si="46"/>
        <v>491.67</v>
      </c>
      <c r="S193" s="61" t="e">
        <f t="shared" si="47"/>
        <v>#NUM!</v>
      </c>
      <c r="T193" s="60" t="e">
        <f t="shared" si="48"/>
        <v>#NUM!</v>
      </c>
      <c r="U193" s="16"/>
      <c r="V193" s="60">
        <f t="shared" si="49"/>
        <v>0</v>
      </c>
      <c r="W193" s="13">
        <f t="shared" si="50"/>
        <v>0</v>
      </c>
      <c r="X193" s="13">
        <f t="shared" si="51"/>
        <v>0</v>
      </c>
    </row>
    <row r="194" spans="1:24">
      <c r="A194" s="38"/>
      <c r="B194" s="60"/>
      <c r="C194" s="60">
        <f t="shared" si="40"/>
        <v>0</v>
      </c>
      <c r="D194" s="19"/>
      <c r="E194" s="42"/>
      <c r="F194" s="42">
        <f t="shared" si="41"/>
        <v>0</v>
      </c>
      <c r="G194" s="17"/>
      <c r="H194" s="17">
        <f t="shared" si="42"/>
        <v>0</v>
      </c>
      <c r="I194" s="17"/>
      <c r="J194" s="17"/>
      <c r="K194" s="42"/>
      <c r="L194" s="60">
        <f t="shared" si="43"/>
        <v>0</v>
      </c>
      <c r="M194" s="16"/>
      <c r="N194" s="60" t="e">
        <f t="shared" si="44"/>
        <v>#NUM!</v>
      </c>
      <c r="O194" s="16"/>
      <c r="P194" s="60" t="e">
        <f t="shared" si="45"/>
        <v>#NUM!</v>
      </c>
      <c r="Q194" s="60"/>
      <c r="R194" s="60">
        <f t="shared" si="46"/>
        <v>491.67</v>
      </c>
      <c r="S194" s="61" t="e">
        <f t="shared" si="47"/>
        <v>#NUM!</v>
      </c>
      <c r="T194" s="60" t="e">
        <f t="shared" si="48"/>
        <v>#NUM!</v>
      </c>
      <c r="U194" s="16"/>
      <c r="V194" s="60">
        <f t="shared" si="49"/>
        <v>0</v>
      </c>
      <c r="W194" s="13">
        <f t="shared" si="50"/>
        <v>0</v>
      </c>
      <c r="X194" s="13">
        <f t="shared" si="51"/>
        <v>0</v>
      </c>
    </row>
    <row r="195" spans="1:24">
      <c r="A195" s="38"/>
      <c r="B195" s="60"/>
      <c r="C195" s="60">
        <f t="shared" si="40"/>
        <v>0</v>
      </c>
      <c r="D195" s="19"/>
      <c r="E195" s="42"/>
      <c r="F195" s="42">
        <f t="shared" si="41"/>
        <v>0</v>
      </c>
      <c r="G195" s="17"/>
      <c r="H195" s="17">
        <f t="shared" si="42"/>
        <v>0</v>
      </c>
      <c r="I195" s="17"/>
      <c r="J195" s="17"/>
      <c r="K195" s="42"/>
      <c r="L195" s="60">
        <f t="shared" si="43"/>
        <v>0</v>
      </c>
      <c r="M195" s="16"/>
      <c r="N195" s="60" t="e">
        <f t="shared" si="44"/>
        <v>#NUM!</v>
      </c>
      <c r="O195" s="16"/>
      <c r="P195" s="60" t="e">
        <f t="shared" si="45"/>
        <v>#NUM!</v>
      </c>
      <c r="Q195" s="60"/>
      <c r="R195" s="60">
        <f t="shared" si="46"/>
        <v>491.67</v>
      </c>
      <c r="S195" s="61" t="e">
        <f t="shared" si="47"/>
        <v>#NUM!</v>
      </c>
      <c r="T195" s="60" t="e">
        <f t="shared" si="48"/>
        <v>#NUM!</v>
      </c>
      <c r="U195" s="16"/>
      <c r="V195" s="60">
        <f t="shared" si="49"/>
        <v>0</v>
      </c>
      <c r="W195" s="13">
        <f t="shared" si="50"/>
        <v>0</v>
      </c>
      <c r="X195" s="13">
        <f t="shared" si="51"/>
        <v>0</v>
      </c>
    </row>
    <row r="196" spans="1:24">
      <c r="A196" s="38"/>
      <c r="B196" s="60"/>
      <c r="C196" s="60">
        <f t="shared" si="40"/>
        <v>0</v>
      </c>
      <c r="D196" s="19"/>
      <c r="E196" s="42"/>
      <c r="F196" s="42">
        <f t="shared" si="41"/>
        <v>0</v>
      </c>
      <c r="G196" s="17"/>
      <c r="H196" s="17">
        <f t="shared" si="42"/>
        <v>0</v>
      </c>
      <c r="I196" s="17"/>
      <c r="J196" s="17"/>
      <c r="K196" s="42"/>
      <c r="L196" s="60">
        <f t="shared" si="43"/>
        <v>0</v>
      </c>
      <c r="M196" s="16"/>
      <c r="N196" s="60" t="e">
        <f t="shared" si="44"/>
        <v>#NUM!</v>
      </c>
      <c r="O196" s="16"/>
      <c r="P196" s="60" t="e">
        <f t="shared" si="45"/>
        <v>#NUM!</v>
      </c>
      <c r="Q196" s="60"/>
      <c r="R196" s="60">
        <f t="shared" si="46"/>
        <v>491.67</v>
      </c>
      <c r="S196" s="61" t="e">
        <f t="shared" si="47"/>
        <v>#NUM!</v>
      </c>
      <c r="T196" s="60" t="e">
        <f t="shared" si="48"/>
        <v>#NUM!</v>
      </c>
      <c r="U196" s="16"/>
      <c r="V196" s="60">
        <f t="shared" si="49"/>
        <v>0</v>
      </c>
      <c r="W196" s="13">
        <f t="shared" si="50"/>
        <v>0</v>
      </c>
      <c r="X196" s="13">
        <f t="shared" si="51"/>
        <v>0</v>
      </c>
    </row>
    <row r="197" spans="1:24">
      <c r="A197" s="38"/>
      <c r="B197" s="60"/>
      <c r="C197" s="60">
        <f t="shared" si="40"/>
        <v>0</v>
      </c>
      <c r="D197" s="19"/>
      <c r="E197" s="42"/>
      <c r="F197" s="42">
        <f t="shared" si="41"/>
        <v>0</v>
      </c>
      <c r="G197" s="17"/>
      <c r="H197" s="17">
        <f t="shared" si="42"/>
        <v>0</v>
      </c>
      <c r="I197" s="17"/>
      <c r="J197" s="17"/>
      <c r="K197" s="42"/>
      <c r="L197" s="60">
        <f t="shared" si="43"/>
        <v>0</v>
      </c>
      <c r="M197" s="16"/>
      <c r="N197" s="60" t="e">
        <f t="shared" si="44"/>
        <v>#NUM!</v>
      </c>
      <c r="O197" s="16"/>
      <c r="P197" s="60" t="e">
        <f t="shared" si="45"/>
        <v>#NUM!</v>
      </c>
      <c r="Q197" s="60"/>
      <c r="R197" s="60">
        <f t="shared" si="46"/>
        <v>491.67</v>
      </c>
      <c r="S197" s="61" t="e">
        <f t="shared" si="47"/>
        <v>#NUM!</v>
      </c>
      <c r="T197" s="60" t="e">
        <f t="shared" si="48"/>
        <v>#NUM!</v>
      </c>
      <c r="U197" s="16"/>
      <c r="V197" s="60">
        <f t="shared" si="49"/>
        <v>0</v>
      </c>
      <c r="W197" s="13">
        <f t="shared" si="50"/>
        <v>0</v>
      </c>
      <c r="X197" s="13">
        <f t="shared" si="51"/>
        <v>0</v>
      </c>
    </row>
    <row r="198" spans="1:24">
      <c r="A198" s="38"/>
      <c r="B198" s="60"/>
      <c r="C198" s="60">
        <f t="shared" si="40"/>
        <v>0</v>
      </c>
      <c r="D198" s="19"/>
      <c r="E198" s="42"/>
      <c r="F198" s="42">
        <f t="shared" si="41"/>
        <v>0</v>
      </c>
      <c r="G198" s="17"/>
      <c r="H198" s="17">
        <f t="shared" si="42"/>
        <v>0</v>
      </c>
      <c r="I198" s="17"/>
      <c r="J198" s="17"/>
      <c r="K198" s="42"/>
      <c r="L198" s="60">
        <f t="shared" si="43"/>
        <v>0</v>
      </c>
      <c r="M198" s="16"/>
      <c r="N198" s="60" t="e">
        <f t="shared" si="44"/>
        <v>#NUM!</v>
      </c>
      <c r="O198" s="16"/>
      <c r="P198" s="60" t="e">
        <f t="shared" si="45"/>
        <v>#NUM!</v>
      </c>
      <c r="Q198" s="60"/>
      <c r="R198" s="60">
        <f t="shared" si="46"/>
        <v>491.67</v>
      </c>
      <c r="S198" s="61" t="e">
        <f t="shared" si="47"/>
        <v>#NUM!</v>
      </c>
      <c r="T198" s="60" t="e">
        <f t="shared" si="48"/>
        <v>#NUM!</v>
      </c>
      <c r="U198" s="16"/>
      <c r="V198" s="60">
        <f t="shared" si="49"/>
        <v>0</v>
      </c>
      <c r="W198" s="13">
        <f t="shared" si="50"/>
        <v>0</v>
      </c>
      <c r="X198" s="13">
        <f t="shared" si="51"/>
        <v>0</v>
      </c>
    </row>
    <row r="199" spans="1:24">
      <c r="A199" s="38"/>
      <c r="B199" s="60"/>
      <c r="C199" s="60">
        <f t="shared" si="40"/>
        <v>0</v>
      </c>
      <c r="D199" s="19"/>
      <c r="E199" s="42"/>
      <c r="F199" s="42">
        <f t="shared" si="41"/>
        <v>0</v>
      </c>
      <c r="G199" s="17"/>
      <c r="H199" s="17">
        <f t="shared" si="42"/>
        <v>0</v>
      </c>
      <c r="I199" s="17"/>
      <c r="J199" s="17"/>
      <c r="K199" s="42"/>
      <c r="L199" s="60">
        <f t="shared" si="43"/>
        <v>0</v>
      </c>
      <c r="M199" s="16"/>
      <c r="N199" s="60" t="e">
        <f t="shared" si="44"/>
        <v>#NUM!</v>
      </c>
      <c r="O199" s="16"/>
      <c r="P199" s="60" t="e">
        <f t="shared" si="45"/>
        <v>#NUM!</v>
      </c>
      <c r="Q199" s="60"/>
      <c r="R199" s="60">
        <f t="shared" si="46"/>
        <v>491.67</v>
      </c>
      <c r="S199" s="61" t="e">
        <f t="shared" si="47"/>
        <v>#NUM!</v>
      </c>
      <c r="T199" s="60" t="e">
        <f t="shared" si="48"/>
        <v>#NUM!</v>
      </c>
      <c r="U199" s="16"/>
      <c r="V199" s="60">
        <f t="shared" si="49"/>
        <v>0</v>
      </c>
      <c r="W199" s="13">
        <f t="shared" si="50"/>
        <v>0</v>
      </c>
      <c r="X199" s="13">
        <f t="shared" si="51"/>
        <v>0</v>
      </c>
    </row>
    <row r="200" spans="1:24">
      <c r="A200" s="38"/>
      <c r="B200" s="60"/>
      <c r="C200" s="60">
        <f t="shared" si="40"/>
        <v>0</v>
      </c>
      <c r="D200" s="19"/>
      <c r="E200" s="42"/>
      <c r="F200" s="42">
        <f t="shared" si="41"/>
        <v>0</v>
      </c>
      <c r="G200" s="17"/>
      <c r="H200" s="17">
        <f t="shared" si="42"/>
        <v>0</v>
      </c>
      <c r="I200" s="17"/>
      <c r="J200" s="17"/>
      <c r="K200" s="42"/>
      <c r="L200" s="60">
        <f t="shared" si="43"/>
        <v>0</v>
      </c>
      <c r="M200" s="16"/>
      <c r="N200" s="60" t="e">
        <f t="shared" si="44"/>
        <v>#NUM!</v>
      </c>
      <c r="O200" s="16"/>
      <c r="P200" s="60" t="e">
        <f t="shared" si="45"/>
        <v>#NUM!</v>
      </c>
      <c r="Q200" s="60"/>
      <c r="R200" s="60">
        <f t="shared" si="46"/>
        <v>491.67</v>
      </c>
      <c r="S200" s="61" t="e">
        <f t="shared" si="47"/>
        <v>#NUM!</v>
      </c>
      <c r="T200" s="60" t="e">
        <f t="shared" si="48"/>
        <v>#NUM!</v>
      </c>
      <c r="U200" s="16"/>
      <c r="V200" s="60">
        <f t="shared" si="49"/>
        <v>0</v>
      </c>
      <c r="W200" s="13">
        <f t="shared" si="50"/>
        <v>0</v>
      </c>
      <c r="X200" s="13">
        <f t="shared" si="51"/>
        <v>0</v>
      </c>
    </row>
    <row r="201" spans="1:24">
      <c r="A201" s="38"/>
      <c r="B201" s="60"/>
      <c r="C201" s="60">
        <f t="shared" si="40"/>
        <v>0</v>
      </c>
      <c r="D201" s="19"/>
      <c r="E201" s="42"/>
      <c r="F201" s="42">
        <f t="shared" si="41"/>
        <v>0</v>
      </c>
      <c r="G201" s="17"/>
      <c r="H201" s="17">
        <f t="shared" si="42"/>
        <v>0</v>
      </c>
      <c r="I201" s="17"/>
      <c r="J201" s="17"/>
      <c r="K201" s="42"/>
      <c r="L201" s="60">
        <f t="shared" si="43"/>
        <v>0</v>
      </c>
      <c r="M201" s="16"/>
      <c r="N201" s="60" t="e">
        <f t="shared" si="44"/>
        <v>#NUM!</v>
      </c>
      <c r="O201" s="16"/>
      <c r="P201" s="60" t="e">
        <f t="shared" si="45"/>
        <v>#NUM!</v>
      </c>
      <c r="Q201" s="60"/>
      <c r="R201" s="60">
        <f t="shared" si="46"/>
        <v>491.67</v>
      </c>
      <c r="S201" s="61" t="e">
        <f t="shared" si="47"/>
        <v>#NUM!</v>
      </c>
      <c r="T201" s="60" t="e">
        <f t="shared" si="48"/>
        <v>#NUM!</v>
      </c>
      <c r="U201" s="16"/>
      <c r="V201" s="60">
        <f t="shared" si="49"/>
        <v>0</v>
      </c>
      <c r="W201" s="13">
        <f t="shared" si="50"/>
        <v>0</v>
      </c>
      <c r="X201" s="13">
        <f t="shared" si="51"/>
        <v>0</v>
      </c>
    </row>
    <row r="202" spans="1:24">
      <c r="A202" s="38"/>
      <c r="B202" s="60"/>
      <c r="C202" s="60">
        <f t="shared" si="40"/>
        <v>0</v>
      </c>
      <c r="D202" s="19"/>
      <c r="E202" s="42"/>
      <c r="F202" s="42">
        <f t="shared" si="41"/>
        <v>0</v>
      </c>
      <c r="G202" s="17"/>
      <c r="H202" s="17">
        <f t="shared" si="42"/>
        <v>0</v>
      </c>
      <c r="I202" s="17"/>
      <c r="J202" s="17"/>
      <c r="K202" s="42"/>
      <c r="L202" s="60">
        <f t="shared" si="43"/>
        <v>0</v>
      </c>
      <c r="M202" s="16"/>
      <c r="N202" s="60" t="e">
        <f t="shared" si="44"/>
        <v>#NUM!</v>
      </c>
      <c r="O202" s="16"/>
      <c r="P202" s="60" t="e">
        <f t="shared" si="45"/>
        <v>#NUM!</v>
      </c>
      <c r="Q202" s="60"/>
      <c r="R202" s="60">
        <f t="shared" si="46"/>
        <v>491.67</v>
      </c>
      <c r="S202" s="61" t="e">
        <f t="shared" si="47"/>
        <v>#NUM!</v>
      </c>
      <c r="T202" s="60" t="e">
        <f t="shared" si="48"/>
        <v>#NUM!</v>
      </c>
      <c r="U202" s="16"/>
      <c r="V202" s="60">
        <f t="shared" si="49"/>
        <v>0</v>
      </c>
      <c r="W202" s="13">
        <f t="shared" si="50"/>
        <v>0</v>
      </c>
      <c r="X202" s="13">
        <f t="shared" si="51"/>
        <v>0</v>
      </c>
    </row>
    <row r="203" spans="1:24">
      <c r="A203" s="38"/>
      <c r="B203" s="60"/>
      <c r="C203" s="60">
        <f t="shared" si="40"/>
        <v>0</v>
      </c>
      <c r="D203" s="19"/>
      <c r="E203" s="42"/>
      <c r="F203" s="42">
        <f t="shared" si="41"/>
        <v>0</v>
      </c>
      <c r="G203" s="17"/>
      <c r="H203" s="17">
        <f t="shared" si="42"/>
        <v>0</v>
      </c>
      <c r="I203" s="17"/>
      <c r="J203" s="17"/>
      <c r="K203" s="42"/>
      <c r="L203" s="60">
        <f t="shared" si="43"/>
        <v>0</v>
      </c>
      <c r="M203" s="16"/>
      <c r="N203" s="60" t="e">
        <f t="shared" si="44"/>
        <v>#NUM!</v>
      </c>
      <c r="O203" s="16"/>
      <c r="P203" s="60" t="e">
        <f t="shared" si="45"/>
        <v>#NUM!</v>
      </c>
      <c r="Q203" s="60"/>
      <c r="R203" s="60">
        <f t="shared" si="46"/>
        <v>491.67</v>
      </c>
      <c r="S203" s="61" t="e">
        <f t="shared" si="47"/>
        <v>#NUM!</v>
      </c>
      <c r="T203" s="60" t="e">
        <f t="shared" si="48"/>
        <v>#NUM!</v>
      </c>
      <c r="U203" s="16"/>
      <c r="V203" s="60">
        <f t="shared" si="49"/>
        <v>0</v>
      </c>
      <c r="W203" s="13">
        <f t="shared" si="50"/>
        <v>0</v>
      </c>
      <c r="X203" s="13">
        <f t="shared" si="51"/>
        <v>0</v>
      </c>
    </row>
    <row r="204" spans="1:24">
      <c r="A204" s="38"/>
      <c r="B204" s="60"/>
      <c r="C204" s="60">
        <f t="shared" si="40"/>
        <v>0</v>
      </c>
      <c r="D204" s="19"/>
      <c r="E204" s="42"/>
      <c r="F204" s="42">
        <f t="shared" si="41"/>
        <v>0</v>
      </c>
      <c r="G204" s="17"/>
      <c r="H204" s="17">
        <f t="shared" si="42"/>
        <v>0</v>
      </c>
      <c r="I204" s="17"/>
      <c r="J204" s="17"/>
      <c r="K204" s="42"/>
      <c r="L204" s="60">
        <f t="shared" si="43"/>
        <v>0</v>
      </c>
      <c r="M204" s="16"/>
      <c r="N204" s="60" t="e">
        <f t="shared" si="44"/>
        <v>#NUM!</v>
      </c>
      <c r="O204" s="16"/>
      <c r="P204" s="60" t="e">
        <f t="shared" si="45"/>
        <v>#NUM!</v>
      </c>
      <c r="Q204" s="60"/>
      <c r="R204" s="60">
        <f t="shared" si="46"/>
        <v>491.67</v>
      </c>
      <c r="S204" s="61" t="e">
        <f t="shared" si="47"/>
        <v>#NUM!</v>
      </c>
      <c r="T204" s="60" t="e">
        <f t="shared" si="48"/>
        <v>#NUM!</v>
      </c>
      <c r="U204" s="16"/>
      <c r="V204" s="60">
        <f t="shared" si="49"/>
        <v>0</v>
      </c>
      <c r="W204" s="13">
        <f t="shared" si="50"/>
        <v>0</v>
      </c>
      <c r="X204" s="13">
        <f t="shared" si="51"/>
        <v>0</v>
      </c>
    </row>
    <row r="205" spans="1:24">
      <c r="A205" s="38"/>
      <c r="B205" s="60"/>
      <c r="C205" s="60">
        <f t="shared" si="40"/>
        <v>0</v>
      </c>
      <c r="D205" s="19"/>
      <c r="E205" s="42"/>
      <c r="F205" s="42">
        <f t="shared" si="41"/>
        <v>0</v>
      </c>
      <c r="G205" s="17"/>
      <c r="H205" s="17">
        <f t="shared" si="42"/>
        <v>0</v>
      </c>
      <c r="I205" s="17"/>
      <c r="J205" s="17"/>
      <c r="K205" s="42"/>
      <c r="L205" s="60">
        <f t="shared" si="43"/>
        <v>0</v>
      </c>
      <c r="M205" s="16"/>
      <c r="N205" s="60" t="e">
        <f t="shared" si="44"/>
        <v>#NUM!</v>
      </c>
      <c r="O205" s="16"/>
      <c r="P205" s="60" t="e">
        <f t="shared" si="45"/>
        <v>#NUM!</v>
      </c>
      <c r="Q205" s="60"/>
      <c r="R205" s="60">
        <f t="shared" si="46"/>
        <v>491.67</v>
      </c>
      <c r="S205" s="61" t="e">
        <f t="shared" si="47"/>
        <v>#NUM!</v>
      </c>
      <c r="T205" s="60" t="e">
        <f t="shared" si="48"/>
        <v>#NUM!</v>
      </c>
      <c r="U205" s="16"/>
      <c r="V205" s="60">
        <f t="shared" si="49"/>
        <v>0</v>
      </c>
      <c r="W205" s="13">
        <f t="shared" si="50"/>
        <v>0</v>
      </c>
      <c r="X205" s="13">
        <f t="shared" si="51"/>
        <v>0</v>
      </c>
    </row>
    <row r="206" spans="1:24">
      <c r="A206" s="38"/>
      <c r="B206" s="60"/>
      <c r="C206" s="60">
        <f t="shared" si="40"/>
        <v>0</v>
      </c>
      <c r="D206" s="19"/>
      <c r="E206" s="42"/>
      <c r="F206" s="42">
        <f t="shared" si="41"/>
        <v>0</v>
      </c>
      <c r="G206" s="17"/>
      <c r="H206" s="17">
        <f t="shared" si="42"/>
        <v>0</v>
      </c>
      <c r="I206" s="17"/>
      <c r="J206" s="17"/>
      <c r="K206" s="42"/>
      <c r="L206" s="60">
        <f t="shared" si="43"/>
        <v>0</v>
      </c>
      <c r="M206" s="16"/>
      <c r="N206" s="60" t="e">
        <f t="shared" si="44"/>
        <v>#NUM!</v>
      </c>
      <c r="O206" s="16"/>
      <c r="P206" s="60" t="e">
        <f t="shared" si="45"/>
        <v>#NUM!</v>
      </c>
      <c r="Q206" s="60"/>
      <c r="R206" s="60">
        <f t="shared" si="46"/>
        <v>491.67</v>
      </c>
      <c r="S206" s="61" t="e">
        <f t="shared" si="47"/>
        <v>#NUM!</v>
      </c>
      <c r="T206" s="60" t="e">
        <f t="shared" si="48"/>
        <v>#NUM!</v>
      </c>
      <c r="U206" s="16"/>
      <c r="V206" s="60">
        <f t="shared" si="49"/>
        <v>0</v>
      </c>
      <c r="W206" s="13">
        <f t="shared" si="50"/>
        <v>0</v>
      </c>
      <c r="X206" s="13">
        <f t="shared" si="51"/>
        <v>0</v>
      </c>
    </row>
    <row r="207" spans="1:24">
      <c r="A207" s="38"/>
      <c r="B207" s="60"/>
      <c r="C207" s="60">
        <f t="shared" ref="C207:C270" si="52">8.34*B207</f>
        <v>0</v>
      </c>
      <c r="D207" s="19"/>
      <c r="E207" s="42"/>
      <c r="F207" s="42">
        <f t="shared" ref="F207:F270" si="53">E207/6.895</f>
        <v>0</v>
      </c>
      <c r="G207" s="17"/>
      <c r="H207" s="17">
        <f t="shared" ref="H207:H270" si="54">G207/6.895</f>
        <v>0</v>
      </c>
      <c r="I207" s="17"/>
      <c r="J207" s="17"/>
      <c r="K207" s="42"/>
      <c r="L207" s="60">
        <f t="shared" ref="L207:L270" si="55">(J207-I207)/(90-10)</f>
        <v>0</v>
      </c>
      <c r="M207" s="16"/>
      <c r="N207" s="60" t="e">
        <f t="shared" ref="N207:N270" si="56">15.64-1.854*L207^0.5-(0.8742-0.328*L207^0.5)*LN(H207)</f>
        <v>#NUM!</v>
      </c>
      <c r="O207" s="16"/>
      <c r="P207" s="60" t="e">
        <f t="shared" ref="P207:P270" si="57">8742-1042*L207^0.5-(1049-179.4*L207^0.5)*LN(H207)</f>
        <v>#NUM!</v>
      </c>
      <c r="Q207" s="60"/>
      <c r="R207" s="60">
        <f t="shared" ref="R207:R270" si="58">459.67+32+Q207*1.8</f>
        <v>491.67</v>
      </c>
      <c r="S207" s="61" t="e">
        <f t="shared" ref="S207:S270" si="59">EXP(N207-(P207/R207))</f>
        <v>#NUM!</v>
      </c>
      <c r="T207" s="60" t="e">
        <f t="shared" ref="T207:T270" si="60">S207*6.895</f>
        <v>#NUM!</v>
      </c>
      <c r="U207" s="16"/>
      <c r="V207" s="60">
        <f t="shared" ref="V207:V270" si="61">U207*6.895</f>
        <v>0</v>
      </c>
      <c r="W207" s="13">
        <f t="shared" ref="W207:W270" si="62">IF((G207="")+(I207="")+(J207="")+(Q207=""),U207,S207)</f>
        <v>0</v>
      </c>
      <c r="X207" s="13">
        <f t="shared" ref="X207:X270" si="63">W207*6.895</f>
        <v>0</v>
      </c>
    </row>
    <row r="208" spans="1:24">
      <c r="A208" s="38"/>
      <c r="B208" s="60"/>
      <c r="C208" s="60">
        <f t="shared" si="52"/>
        <v>0</v>
      </c>
      <c r="D208" s="19"/>
      <c r="E208" s="42"/>
      <c r="F208" s="42">
        <f t="shared" si="53"/>
        <v>0</v>
      </c>
      <c r="G208" s="17"/>
      <c r="H208" s="17">
        <f t="shared" si="54"/>
        <v>0</v>
      </c>
      <c r="I208" s="17"/>
      <c r="J208" s="17"/>
      <c r="K208" s="42"/>
      <c r="L208" s="60">
        <f t="shared" si="55"/>
        <v>0</v>
      </c>
      <c r="M208" s="16"/>
      <c r="N208" s="60" t="e">
        <f t="shared" si="56"/>
        <v>#NUM!</v>
      </c>
      <c r="O208" s="16"/>
      <c r="P208" s="60" t="e">
        <f t="shared" si="57"/>
        <v>#NUM!</v>
      </c>
      <c r="Q208" s="60"/>
      <c r="R208" s="60">
        <f t="shared" si="58"/>
        <v>491.67</v>
      </c>
      <c r="S208" s="61" t="e">
        <f t="shared" si="59"/>
        <v>#NUM!</v>
      </c>
      <c r="T208" s="60" t="e">
        <f t="shared" si="60"/>
        <v>#NUM!</v>
      </c>
      <c r="U208" s="16"/>
      <c r="V208" s="60">
        <f t="shared" si="61"/>
        <v>0</v>
      </c>
      <c r="W208" s="13">
        <f t="shared" si="62"/>
        <v>0</v>
      </c>
      <c r="X208" s="13">
        <f t="shared" si="63"/>
        <v>0</v>
      </c>
    </row>
    <row r="209" spans="1:24">
      <c r="A209" s="38"/>
      <c r="B209" s="60"/>
      <c r="C209" s="60">
        <f t="shared" si="52"/>
        <v>0</v>
      </c>
      <c r="D209" s="19"/>
      <c r="E209" s="42"/>
      <c r="F209" s="42">
        <f t="shared" si="53"/>
        <v>0</v>
      </c>
      <c r="G209" s="17"/>
      <c r="H209" s="17">
        <f t="shared" si="54"/>
        <v>0</v>
      </c>
      <c r="I209" s="17"/>
      <c r="J209" s="17"/>
      <c r="K209" s="42"/>
      <c r="L209" s="60">
        <f t="shared" si="55"/>
        <v>0</v>
      </c>
      <c r="M209" s="16"/>
      <c r="N209" s="60" t="e">
        <f t="shared" si="56"/>
        <v>#NUM!</v>
      </c>
      <c r="O209" s="16"/>
      <c r="P209" s="60" t="e">
        <f t="shared" si="57"/>
        <v>#NUM!</v>
      </c>
      <c r="Q209" s="60"/>
      <c r="R209" s="60">
        <f t="shared" si="58"/>
        <v>491.67</v>
      </c>
      <c r="S209" s="61" t="e">
        <f t="shared" si="59"/>
        <v>#NUM!</v>
      </c>
      <c r="T209" s="60" t="e">
        <f t="shared" si="60"/>
        <v>#NUM!</v>
      </c>
      <c r="U209" s="16"/>
      <c r="V209" s="60">
        <f t="shared" si="61"/>
        <v>0</v>
      </c>
      <c r="W209" s="13">
        <f t="shared" si="62"/>
        <v>0</v>
      </c>
      <c r="X209" s="13">
        <f t="shared" si="63"/>
        <v>0</v>
      </c>
    </row>
    <row r="210" spans="1:24">
      <c r="A210" s="38"/>
      <c r="B210" s="60"/>
      <c r="C210" s="60">
        <f t="shared" si="52"/>
        <v>0</v>
      </c>
      <c r="D210" s="19"/>
      <c r="E210" s="42"/>
      <c r="F210" s="42">
        <f t="shared" si="53"/>
        <v>0</v>
      </c>
      <c r="G210" s="17"/>
      <c r="H210" s="17">
        <f t="shared" si="54"/>
        <v>0</v>
      </c>
      <c r="I210" s="17"/>
      <c r="J210" s="17"/>
      <c r="K210" s="42"/>
      <c r="L210" s="60">
        <f t="shared" si="55"/>
        <v>0</v>
      </c>
      <c r="M210" s="16"/>
      <c r="N210" s="60" t="e">
        <f t="shared" si="56"/>
        <v>#NUM!</v>
      </c>
      <c r="O210" s="16"/>
      <c r="P210" s="60" t="e">
        <f t="shared" si="57"/>
        <v>#NUM!</v>
      </c>
      <c r="Q210" s="60"/>
      <c r="R210" s="60">
        <f t="shared" si="58"/>
        <v>491.67</v>
      </c>
      <c r="S210" s="61" t="e">
        <f t="shared" si="59"/>
        <v>#NUM!</v>
      </c>
      <c r="T210" s="60" t="e">
        <f t="shared" si="60"/>
        <v>#NUM!</v>
      </c>
      <c r="U210" s="16"/>
      <c r="V210" s="60">
        <f t="shared" si="61"/>
        <v>0</v>
      </c>
      <c r="W210" s="13">
        <f t="shared" si="62"/>
        <v>0</v>
      </c>
      <c r="X210" s="13">
        <f t="shared" si="63"/>
        <v>0</v>
      </c>
    </row>
    <row r="211" spans="1:24">
      <c r="A211" s="38"/>
      <c r="B211" s="60"/>
      <c r="C211" s="60">
        <f t="shared" si="52"/>
        <v>0</v>
      </c>
      <c r="D211" s="19"/>
      <c r="E211" s="42"/>
      <c r="F211" s="42">
        <f t="shared" si="53"/>
        <v>0</v>
      </c>
      <c r="G211" s="17"/>
      <c r="H211" s="17">
        <f t="shared" si="54"/>
        <v>0</v>
      </c>
      <c r="I211" s="17"/>
      <c r="J211" s="17"/>
      <c r="K211" s="42"/>
      <c r="L211" s="60">
        <f t="shared" si="55"/>
        <v>0</v>
      </c>
      <c r="M211" s="16"/>
      <c r="N211" s="60" t="e">
        <f t="shared" si="56"/>
        <v>#NUM!</v>
      </c>
      <c r="O211" s="16"/>
      <c r="P211" s="60" t="e">
        <f t="shared" si="57"/>
        <v>#NUM!</v>
      </c>
      <c r="Q211" s="60"/>
      <c r="R211" s="60">
        <f t="shared" si="58"/>
        <v>491.67</v>
      </c>
      <c r="S211" s="61" t="e">
        <f t="shared" si="59"/>
        <v>#NUM!</v>
      </c>
      <c r="T211" s="60" t="e">
        <f t="shared" si="60"/>
        <v>#NUM!</v>
      </c>
      <c r="U211" s="16"/>
      <c r="V211" s="60">
        <f t="shared" si="61"/>
        <v>0</v>
      </c>
      <c r="W211" s="13">
        <f t="shared" si="62"/>
        <v>0</v>
      </c>
      <c r="X211" s="13">
        <f t="shared" si="63"/>
        <v>0</v>
      </c>
    </row>
    <row r="212" spans="1:24">
      <c r="A212" s="38"/>
      <c r="B212" s="60"/>
      <c r="C212" s="60">
        <f t="shared" si="52"/>
        <v>0</v>
      </c>
      <c r="D212" s="19"/>
      <c r="E212" s="42"/>
      <c r="F212" s="42">
        <f t="shared" si="53"/>
        <v>0</v>
      </c>
      <c r="G212" s="17"/>
      <c r="H212" s="17">
        <f t="shared" si="54"/>
        <v>0</v>
      </c>
      <c r="I212" s="17"/>
      <c r="J212" s="17"/>
      <c r="K212" s="42"/>
      <c r="L212" s="60">
        <f t="shared" si="55"/>
        <v>0</v>
      </c>
      <c r="M212" s="16"/>
      <c r="N212" s="60" t="e">
        <f t="shared" si="56"/>
        <v>#NUM!</v>
      </c>
      <c r="O212" s="16"/>
      <c r="P212" s="60" t="e">
        <f t="shared" si="57"/>
        <v>#NUM!</v>
      </c>
      <c r="Q212" s="60"/>
      <c r="R212" s="60">
        <f t="shared" si="58"/>
        <v>491.67</v>
      </c>
      <c r="S212" s="61" t="e">
        <f t="shared" si="59"/>
        <v>#NUM!</v>
      </c>
      <c r="T212" s="60" t="e">
        <f t="shared" si="60"/>
        <v>#NUM!</v>
      </c>
      <c r="U212" s="16"/>
      <c r="V212" s="60">
        <f t="shared" si="61"/>
        <v>0</v>
      </c>
      <c r="W212" s="13">
        <f t="shared" si="62"/>
        <v>0</v>
      </c>
      <c r="X212" s="13">
        <f t="shared" si="63"/>
        <v>0</v>
      </c>
    </row>
    <row r="213" spans="1:24">
      <c r="A213" s="38"/>
      <c r="B213" s="60"/>
      <c r="C213" s="60">
        <f t="shared" si="52"/>
        <v>0</v>
      </c>
      <c r="D213" s="19"/>
      <c r="E213" s="42"/>
      <c r="F213" s="42">
        <f t="shared" si="53"/>
        <v>0</v>
      </c>
      <c r="G213" s="17"/>
      <c r="H213" s="17">
        <f t="shared" si="54"/>
        <v>0</v>
      </c>
      <c r="I213" s="17"/>
      <c r="J213" s="17"/>
      <c r="K213" s="42"/>
      <c r="L213" s="60">
        <f t="shared" si="55"/>
        <v>0</v>
      </c>
      <c r="M213" s="16"/>
      <c r="N213" s="60" t="e">
        <f t="shared" si="56"/>
        <v>#NUM!</v>
      </c>
      <c r="O213" s="16"/>
      <c r="P213" s="60" t="e">
        <f t="shared" si="57"/>
        <v>#NUM!</v>
      </c>
      <c r="Q213" s="60"/>
      <c r="R213" s="60">
        <f t="shared" si="58"/>
        <v>491.67</v>
      </c>
      <c r="S213" s="61" t="e">
        <f t="shared" si="59"/>
        <v>#NUM!</v>
      </c>
      <c r="T213" s="60" t="e">
        <f t="shared" si="60"/>
        <v>#NUM!</v>
      </c>
      <c r="U213" s="16"/>
      <c r="V213" s="60">
        <f t="shared" si="61"/>
        <v>0</v>
      </c>
      <c r="W213" s="13">
        <f t="shared" si="62"/>
        <v>0</v>
      </c>
      <c r="X213" s="13">
        <f t="shared" si="63"/>
        <v>0</v>
      </c>
    </row>
    <row r="214" spans="1:24">
      <c r="A214" s="38"/>
      <c r="B214" s="60"/>
      <c r="C214" s="60">
        <f t="shared" si="52"/>
        <v>0</v>
      </c>
      <c r="D214" s="19"/>
      <c r="E214" s="42"/>
      <c r="F214" s="42">
        <f t="shared" si="53"/>
        <v>0</v>
      </c>
      <c r="G214" s="17"/>
      <c r="H214" s="17">
        <f t="shared" si="54"/>
        <v>0</v>
      </c>
      <c r="I214" s="17"/>
      <c r="J214" s="17"/>
      <c r="K214" s="42"/>
      <c r="L214" s="60">
        <f t="shared" si="55"/>
        <v>0</v>
      </c>
      <c r="M214" s="16"/>
      <c r="N214" s="60" t="e">
        <f t="shared" si="56"/>
        <v>#NUM!</v>
      </c>
      <c r="O214" s="16"/>
      <c r="P214" s="60" t="e">
        <f t="shared" si="57"/>
        <v>#NUM!</v>
      </c>
      <c r="Q214" s="60"/>
      <c r="R214" s="60">
        <f t="shared" si="58"/>
        <v>491.67</v>
      </c>
      <c r="S214" s="61" t="e">
        <f t="shared" si="59"/>
        <v>#NUM!</v>
      </c>
      <c r="T214" s="60" t="e">
        <f t="shared" si="60"/>
        <v>#NUM!</v>
      </c>
      <c r="U214" s="16"/>
      <c r="V214" s="60">
        <f t="shared" si="61"/>
        <v>0</v>
      </c>
      <c r="W214" s="13">
        <f t="shared" si="62"/>
        <v>0</v>
      </c>
      <c r="X214" s="13">
        <f t="shared" si="63"/>
        <v>0</v>
      </c>
    </row>
    <row r="215" spans="1:24">
      <c r="A215" s="38"/>
      <c r="B215" s="60"/>
      <c r="C215" s="60">
        <f t="shared" si="52"/>
        <v>0</v>
      </c>
      <c r="D215" s="19"/>
      <c r="E215" s="42"/>
      <c r="F215" s="42">
        <f t="shared" si="53"/>
        <v>0</v>
      </c>
      <c r="G215" s="17"/>
      <c r="H215" s="17">
        <f t="shared" si="54"/>
        <v>0</v>
      </c>
      <c r="I215" s="17"/>
      <c r="J215" s="17"/>
      <c r="K215" s="42"/>
      <c r="L215" s="60">
        <f t="shared" si="55"/>
        <v>0</v>
      </c>
      <c r="M215" s="16"/>
      <c r="N215" s="60" t="e">
        <f t="shared" si="56"/>
        <v>#NUM!</v>
      </c>
      <c r="O215" s="16"/>
      <c r="P215" s="60" t="e">
        <f t="shared" si="57"/>
        <v>#NUM!</v>
      </c>
      <c r="Q215" s="60"/>
      <c r="R215" s="60">
        <f t="shared" si="58"/>
        <v>491.67</v>
      </c>
      <c r="S215" s="61" t="e">
        <f t="shared" si="59"/>
        <v>#NUM!</v>
      </c>
      <c r="T215" s="60" t="e">
        <f t="shared" si="60"/>
        <v>#NUM!</v>
      </c>
      <c r="U215" s="16"/>
      <c r="V215" s="60">
        <f t="shared" si="61"/>
        <v>0</v>
      </c>
      <c r="W215" s="13">
        <f t="shared" si="62"/>
        <v>0</v>
      </c>
      <c r="X215" s="13">
        <f t="shared" si="63"/>
        <v>0</v>
      </c>
    </row>
    <row r="216" spans="1:24">
      <c r="A216" s="38"/>
      <c r="B216" s="60"/>
      <c r="C216" s="60">
        <f t="shared" si="52"/>
        <v>0</v>
      </c>
      <c r="D216" s="19"/>
      <c r="E216" s="42"/>
      <c r="F216" s="42">
        <f t="shared" si="53"/>
        <v>0</v>
      </c>
      <c r="G216" s="17"/>
      <c r="H216" s="17">
        <f t="shared" si="54"/>
        <v>0</v>
      </c>
      <c r="I216" s="17"/>
      <c r="J216" s="17"/>
      <c r="K216" s="42"/>
      <c r="L216" s="60">
        <f t="shared" si="55"/>
        <v>0</v>
      </c>
      <c r="M216" s="16"/>
      <c r="N216" s="60" t="e">
        <f t="shared" si="56"/>
        <v>#NUM!</v>
      </c>
      <c r="O216" s="16"/>
      <c r="P216" s="60" t="e">
        <f t="shared" si="57"/>
        <v>#NUM!</v>
      </c>
      <c r="Q216" s="60"/>
      <c r="R216" s="60">
        <f t="shared" si="58"/>
        <v>491.67</v>
      </c>
      <c r="S216" s="61" t="e">
        <f t="shared" si="59"/>
        <v>#NUM!</v>
      </c>
      <c r="T216" s="60" t="e">
        <f t="shared" si="60"/>
        <v>#NUM!</v>
      </c>
      <c r="U216" s="16"/>
      <c r="V216" s="60">
        <f t="shared" si="61"/>
        <v>0</v>
      </c>
      <c r="W216" s="13">
        <f t="shared" si="62"/>
        <v>0</v>
      </c>
      <c r="X216" s="13">
        <f t="shared" si="63"/>
        <v>0</v>
      </c>
    </row>
    <row r="217" spans="1:24">
      <c r="A217" s="38"/>
      <c r="B217" s="60"/>
      <c r="C217" s="60">
        <f t="shared" si="52"/>
        <v>0</v>
      </c>
      <c r="D217" s="19"/>
      <c r="E217" s="42"/>
      <c r="F217" s="42">
        <f t="shared" si="53"/>
        <v>0</v>
      </c>
      <c r="G217" s="17"/>
      <c r="H217" s="17">
        <f t="shared" si="54"/>
        <v>0</v>
      </c>
      <c r="I217" s="17"/>
      <c r="J217" s="17"/>
      <c r="K217" s="42"/>
      <c r="L217" s="60">
        <f t="shared" si="55"/>
        <v>0</v>
      </c>
      <c r="M217" s="16"/>
      <c r="N217" s="60" t="e">
        <f t="shared" si="56"/>
        <v>#NUM!</v>
      </c>
      <c r="O217" s="16"/>
      <c r="P217" s="60" t="e">
        <f t="shared" si="57"/>
        <v>#NUM!</v>
      </c>
      <c r="Q217" s="60"/>
      <c r="R217" s="60">
        <f t="shared" si="58"/>
        <v>491.67</v>
      </c>
      <c r="S217" s="61" t="e">
        <f t="shared" si="59"/>
        <v>#NUM!</v>
      </c>
      <c r="T217" s="60" t="e">
        <f t="shared" si="60"/>
        <v>#NUM!</v>
      </c>
      <c r="U217" s="16"/>
      <c r="V217" s="60">
        <f t="shared" si="61"/>
        <v>0</v>
      </c>
      <c r="W217" s="13">
        <f t="shared" si="62"/>
        <v>0</v>
      </c>
      <c r="X217" s="13">
        <f t="shared" si="63"/>
        <v>0</v>
      </c>
    </row>
    <row r="218" spans="1:24">
      <c r="A218" s="38"/>
      <c r="B218" s="60"/>
      <c r="C218" s="60">
        <f t="shared" si="52"/>
        <v>0</v>
      </c>
      <c r="D218" s="19"/>
      <c r="E218" s="42"/>
      <c r="F218" s="42">
        <f t="shared" si="53"/>
        <v>0</v>
      </c>
      <c r="G218" s="17"/>
      <c r="H218" s="17">
        <f t="shared" si="54"/>
        <v>0</v>
      </c>
      <c r="I218" s="17"/>
      <c r="J218" s="17"/>
      <c r="K218" s="42"/>
      <c r="L218" s="60">
        <f t="shared" si="55"/>
        <v>0</v>
      </c>
      <c r="M218" s="16"/>
      <c r="N218" s="60" t="e">
        <f t="shared" si="56"/>
        <v>#NUM!</v>
      </c>
      <c r="O218" s="16"/>
      <c r="P218" s="60" t="e">
        <f t="shared" si="57"/>
        <v>#NUM!</v>
      </c>
      <c r="Q218" s="60"/>
      <c r="R218" s="60">
        <f t="shared" si="58"/>
        <v>491.67</v>
      </c>
      <c r="S218" s="61" t="e">
        <f t="shared" si="59"/>
        <v>#NUM!</v>
      </c>
      <c r="T218" s="60" t="e">
        <f t="shared" si="60"/>
        <v>#NUM!</v>
      </c>
      <c r="U218" s="16"/>
      <c r="V218" s="60">
        <f t="shared" si="61"/>
        <v>0</v>
      </c>
      <c r="W218" s="13">
        <f t="shared" si="62"/>
        <v>0</v>
      </c>
      <c r="X218" s="13">
        <f t="shared" si="63"/>
        <v>0</v>
      </c>
    </row>
    <row r="219" spans="1:24">
      <c r="A219" s="38"/>
      <c r="B219" s="60"/>
      <c r="C219" s="60">
        <f t="shared" si="52"/>
        <v>0</v>
      </c>
      <c r="D219" s="19"/>
      <c r="E219" s="42"/>
      <c r="F219" s="42">
        <f t="shared" si="53"/>
        <v>0</v>
      </c>
      <c r="G219" s="17"/>
      <c r="H219" s="17">
        <f t="shared" si="54"/>
        <v>0</v>
      </c>
      <c r="I219" s="17"/>
      <c r="J219" s="17"/>
      <c r="K219" s="42"/>
      <c r="L219" s="60">
        <f t="shared" si="55"/>
        <v>0</v>
      </c>
      <c r="M219" s="16"/>
      <c r="N219" s="60" t="e">
        <f t="shared" si="56"/>
        <v>#NUM!</v>
      </c>
      <c r="O219" s="16"/>
      <c r="P219" s="60" t="e">
        <f t="shared" si="57"/>
        <v>#NUM!</v>
      </c>
      <c r="Q219" s="60"/>
      <c r="R219" s="60">
        <f t="shared" si="58"/>
        <v>491.67</v>
      </c>
      <c r="S219" s="61" t="e">
        <f t="shared" si="59"/>
        <v>#NUM!</v>
      </c>
      <c r="T219" s="60" t="e">
        <f t="shared" si="60"/>
        <v>#NUM!</v>
      </c>
      <c r="U219" s="16"/>
      <c r="V219" s="60">
        <f t="shared" si="61"/>
        <v>0</v>
      </c>
      <c r="W219" s="13">
        <f t="shared" si="62"/>
        <v>0</v>
      </c>
      <c r="X219" s="13">
        <f t="shared" si="63"/>
        <v>0</v>
      </c>
    </row>
    <row r="220" spans="1:24">
      <c r="A220" s="38"/>
      <c r="B220" s="60"/>
      <c r="C220" s="60">
        <f t="shared" si="52"/>
        <v>0</v>
      </c>
      <c r="D220" s="19"/>
      <c r="E220" s="42"/>
      <c r="F220" s="42">
        <f t="shared" si="53"/>
        <v>0</v>
      </c>
      <c r="G220" s="17"/>
      <c r="H220" s="17">
        <f t="shared" si="54"/>
        <v>0</v>
      </c>
      <c r="I220" s="17"/>
      <c r="J220" s="17"/>
      <c r="K220" s="42"/>
      <c r="L220" s="60">
        <f t="shared" si="55"/>
        <v>0</v>
      </c>
      <c r="M220" s="16"/>
      <c r="N220" s="60" t="e">
        <f t="shared" si="56"/>
        <v>#NUM!</v>
      </c>
      <c r="O220" s="16"/>
      <c r="P220" s="60" t="e">
        <f t="shared" si="57"/>
        <v>#NUM!</v>
      </c>
      <c r="Q220" s="60"/>
      <c r="R220" s="60">
        <f t="shared" si="58"/>
        <v>491.67</v>
      </c>
      <c r="S220" s="61" t="e">
        <f t="shared" si="59"/>
        <v>#NUM!</v>
      </c>
      <c r="T220" s="60" t="e">
        <f t="shared" si="60"/>
        <v>#NUM!</v>
      </c>
      <c r="U220" s="16"/>
      <c r="V220" s="60">
        <f t="shared" si="61"/>
        <v>0</v>
      </c>
      <c r="W220" s="13">
        <f t="shared" si="62"/>
        <v>0</v>
      </c>
      <c r="X220" s="13">
        <f t="shared" si="63"/>
        <v>0</v>
      </c>
    </row>
    <row r="221" spans="1:24">
      <c r="A221" s="38"/>
      <c r="B221" s="60"/>
      <c r="C221" s="60">
        <f t="shared" si="52"/>
        <v>0</v>
      </c>
      <c r="D221" s="19"/>
      <c r="E221" s="42"/>
      <c r="F221" s="42">
        <f t="shared" si="53"/>
        <v>0</v>
      </c>
      <c r="G221" s="17"/>
      <c r="H221" s="17">
        <f t="shared" si="54"/>
        <v>0</v>
      </c>
      <c r="I221" s="17"/>
      <c r="J221" s="17"/>
      <c r="K221" s="42"/>
      <c r="L221" s="60">
        <f t="shared" si="55"/>
        <v>0</v>
      </c>
      <c r="M221" s="16"/>
      <c r="N221" s="60" t="e">
        <f t="shared" si="56"/>
        <v>#NUM!</v>
      </c>
      <c r="O221" s="16"/>
      <c r="P221" s="60" t="e">
        <f t="shared" si="57"/>
        <v>#NUM!</v>
      </c>
      <c r="Q221" s="60"/>
      <c r="R221" s="60">
        <f t="shared" si="58"/>
        <v>491.67</v>
      </c>
      <c r="S221" s="61" t="e">
        <f t="shared" si="59"/>
        <v>#NUM!</v>
      </c>
      <c r="T221" s="60" t="e">
        <f t="shared" si="60"/>
        <v>#NUM!</v>
      </c>
      <c r="U221" s="16"/>
      <c r="V221" s="60">
        <f t="shared" si="61"/>
        <v>0</v>
      </c>
      <c r="W221" s="13">
        <f t="shared" si="62"/>
        <v>0</v>
      </c>
      <c r="X221" s="13">
        <f t="shared" si="63"/>
        <v>0</v>
      </c>
    </row>
    <row r="222" spans="1:24">
      <c r="A222" s="38"/>
      <c r="B222" s="60"/>
      <c r="C222" s="60">
        <f t="shared" si="52"/>
        <v>0</v>
      </c>
      <c r="D222" s="19"/>
      <c r="E222" s="42"/>
      <c r="F222" s="42">
        <f t="shared" si="53"/>
        <v>0</v>
      </c>
      <c r="G222" s="17"/>
      <c r="H222" s="17">
        <f t="shared" si="54"/>
        <v>0</v>
      </c>
      <c r="I222" s="17"/>
      <c r="J222" s="17"/>
      <c r="K222" s="42"/>
      <c r="L222" s="60">
        <f t="shared" si="55"/>
        <v>0</v>
      </c>
      <c r="M222" s="16"/>
      <c r="N222" s="60" t="e">
        <f t="shared" si="56"/>
        <v>#NUM!</v>
      </c>
      <c r="O222" s="16"/>
      <c r="P222" s="60" t="e">
        <f t="shared" si="57"/>
        <v>#NUM!</v>
      </c>
      <c r="Q222" s="60"/>
      <c r="R222" s="60">
        <f t="shared" si="58"/>
        <v>491.67</v>
      </c>
      <c r="S222" s="61" t="e">
        <f t="shared" si="59"/>
        <v>#NUM!</v>
      </c>
      <c r="T222" s="60" t="e">
        <f t="shared" si="60"/>
        <v>#NUM!</v>
      </c>
      <c r="U222" s="16"/>
      <c r="V222" s="60">
        <f t="shared" si="61"/>
        <v>0</v>
      </c>
      <c r="W222" s="13">
        <f t="shared" si="62"/>
        <v>0</v>
      </c>
      <c r="X222" s="13">
        <f t="shared" si="63"/>
        <v>0</v>
      </c>
    </row>
    <row r="223" spans="1:24">
      <c r="A223" s="38"/>
      <c r="B223" s="60"/>
      <c r="C223" s="60">
        <f t="shared" si="52"/>
        <v>0</v>
      </c>
      <c r="D223" s="19"/>
      <c r="E223" s="42"/>
      <c r="F223" s="42">
        <f t="shared" si="53"/>
        <v>0</v>
      </c>
      <c r="G223" s="17"/>
      <c r="H223" s="17">
        <f t="shared" si="54"/>
        <v>0</v>
      </c>
      <c r="I223" s="17"/>
      <c r="J223" s="17"/>
      <c r="K223" s="42"/>
      <c r="L223" s="60">
        <f t="shared" si="55"/>
        <v>0</v>
      </c>
      <c r="M223" s="16"/>
      <c r="N223" s="60" t="e">
        <f t="shared" si="56"/>
        <v>#NUM!</v>
      </c>
      <c r="O223" s="16"/>
      <c r="P223" s="60" t="e">
        <f t="shared" si="57"/>
        <v>#NUM!</v>
      </c>
      <c r="Q223" s="60"/>
      <c r="R223" s="60">
        <f t="shared" si="58"/>
        <v>491.67</v>
      </c>
      <c r="S223" s="61" t="e">
        <f t="shared" si="59"/>
        <v>#NUM!</v>
      </c>
      <c r="T223" s="60" t="e">
        <f t="shared" si="60"/>
        <v>#NUM!</v>
      </c>
      <c r="U223" s="16"/>
      <c r="V223" s="60">
        <f t="shared" si="61"/>
        <v>0</v>
      </c>
      <c r="W223" s="13">
        <f t="shared" si="62"/>
        <v>0</v>
      </c>
      <c r="X223" s="13">
        <f t="shared" si="63"/>
        <v>0</v>
      </c>
    </row>
    <row r="224" spans="1:24">
      <c r="A224" s="38"/>
      <c r="B224" s="60"/>
      <c r="C224" s="60">
        <f t="shared" si="52"/>
        <v>0</v>
      </c>
      <c r="D224" s="19"/>
      <c r="E224" s="42"/>
      <c r="F224" s="42">
        <f t="shared" si="53"/>
        <v>0</v>
      </c>
      <c r="G224" s="17"/>
      <c r="H224" s="17">
        <f t="shared" si="54"/>
        <v>0</v>
      </c>
      <c r="I224" s="17"/>
      <c r="J224" s="17"/>
      <c r="K224" s="42"/>
      <c r="L224" s="60">
        <f t="shared" si="55"/>
        <v>0</v>
      </c>
      <c r="M224" s="16"/>
      <c r="N224" s="60" t="e">
        <f t="shared" si="56"/>
        <v>#NUM!</v>
      </c>
      <c r="O224" s="16"/>
      <c r="P224" s="60" t="e">
        <f t="shared" si="57"/>
        <v>#NUM!</v>
      </c>
      <c r="Q224" s="60"/>
      <c r="R224" s="60">
        <f t="shared" si="58"/>
        <v>491.67</v>
      </c>
      <c r="S224" s="61" t="e">
        <f t="shared" si="59"/>
        <v>#NUM!</v>
      </c>
      <c r="T224" s="60" t="e">
        <f t="shared" si="60"/>
        <v>#NUM!</v>
      </c>
      <c r="U224" s="16"/>
      <c r="V224" s="60">
        <f t="shared" si="61"/>
        <v>0</v>
      </c>
      <c r="W224" s="13">
        <f t="shared" si="62"/>
        <v>0</v>
      </c>
      <c r="X224" s="13">
        <f t="shared" si="63"/>
        <v>0</v>
      </c>
    </row>
    <row r="225" spans="1:24">
      <c r="A225" s="38"/>
      <c r="B225" s="60"/>
      <c r="C225" s="60">
        <f t="shared" si="52"/>
        <v>0</v>
      </c>
      <c r="D225" s="19"/>
      <c r="E225" s="42"/>
      <c r="F225" s="42">
        <f t="shared" si="53"/>
        <v>0</v>
      </c>
      <c r="G225" s="17"/>
      <c r="H225" s="17">
        <f t="shared" si="54"/>
        <v>0</v>
      </c>
      <c r="I225" s="17"/>
      <c r="J225" s="17"/>
      <c r="K225" s="42"/>
      <c r="L225" s="60">
        <f t="shared" si="55"/>
        <v>0</v>
      </c>
      <c r="M225" s="16"/>
      <c r="N225" s="60" t="e">
        <f t="shared" si="56"/>
        <v>#NUM!</v>
      </c>
      <c r="O225" s="16"/>
      <c r="P225" s="60" t="e">
        <f t="shared" si="57"/>
        <v>#NUM!</v>
      </c>
      <c r="Q225" s="60"/>
      <c r="R225" s="60">
        <f t="shared" si="58"/>
        <v>491.67</v>
      </c>
      <c r="S225" s="61" t="e">
        <f t="shared" si="59"/>
        <v>#NUM!</v>
      </c>
      <c r="T225" s="60" t="e">
        <f t="shared" si="60"/>
        <v>#NUM!</v>
      </c>
      <c r="U225" s="16"/>
      <c r="V225" s="60">
        <f t="shared" si="61"/>
        <v>0</v>
      </c>
      <c r="W225" s="13">
        <f t="shared" si="62"/>
        <v>0</v>
      </c>
      <c r="X225" s="13">
        <f t="shared" si="63"/>
        <v>0</v>
      </c>
    </row>
    <row r="226" spans="1:24">
      <c r="A226" s="38"/>
      <c r="B226" s="60"/>
      <c r="C226" s="60">
        <f t="shared" si="52"/>
        <v>0</v>
      </c>
      <c r="D226" s="19"/>
      <c r="E226" s="42"/>
      <c r="F226" s="42">
        <f t="shared" si="53"/>
        <v>0</v>
      </c>
      <c r="G226" s="17"/>
      <c r="H226" s="17">
        <f t="shared" si="54"/>
        <v>0</v>
      </c>
      <c r="I226" s="17"/>
      <c r="J226" s="17"/>
      <c r="K226" s="42"/>
      <c r="L226" s="60">
        <f t="shared" si="55"/>
        <v>0</v>
      </c>
      <c r="M226" s="16"/>
      <c r="N226" s="60" t="e">
        <f t="shared" si="56"/>
        <v>#NUM!</v>
      </c>
      <c r="O226" s="16"/>
      <c r="P226" s="60" t="e">
        <f t="shared" si="57"/>
        <v>#NUM!</v>
      </c>
      <c r="Q226" s="60"/>
      <c r="R226" s="60">
        <f t="shared" si="58"/>
        <v>491.67</v>
      </c>
      <c r="S226" s="61" t="e">
        <f t="shared" si="59"/>
        <v>#NUM!</v>
      </c>
      <c r="T226" s="60" t="e">
        <f t="shared" si="60"/>
        <v>#NUM!</v>
      </c>
      <c r="U226" s="16"/>
      <c r="V226" s="60">
        <f t="shared" si="61"/>
        <v>0</v>
      </c>
      <c r="W226" s="13">
        <f t="shared" si="62"/>
        <v>0</v>
      </c>
      <c r="X226" s="13">
        <f t="shared" si="63"/>
        <v>0</v>
      </c>
    </row>
    <row r="227" spans="1:24">
      <c r="A227" s="38"/>
      <c r="B227" s="60"/>
      <c r="C227" s="60">
        <f t="shared" si="52"/>
        <v>0</v>
      </c>
      <c r="D227" s="19"/>
      <c r="E227" s="42"/>
      <c r="F227" s="42">
        <f t="shared" si="53"/>
        <v>0</v>
      </c>
      <c r="G227" s="17"/>
      <c r="H227" s="17">
        <f t="shared" si="54"/>
        <v>0</v>
      </c>
      <c r="I227" s="17"/>
      <c r="J227" s="17"/>
      <c r="K227" s="42"/>
      <c r="L227" s="60">
        <f t="shared" si="55"/>
        <v>0</v>
      </c>
      <c r="M227" s="16"/>
      <c r="N227" s="60" t="e">
        <f t="shared" si="56"/>
        <v>#NUM!</v>
      </c>
      <c r="O227" s="16"/>
      <c r="P227" s="60" t="e">
        <f t="shared" si="57"/>
        <v>#NUM!</v>
      </c>
      <c r="Q227" s="60"/>
      <c r="R227" s="60">
        <f t="shared" si="58"/>
        <v>491.67</v>
      </c>
      <c r="S227" s="61" t="e">
        <f t="shared" si="59"/>
        <v>#NUM!</v>
      </c>
      <c r="T227" s="60" t="e">
        <f t="shared" si="60"/>
        <v>#NUM!</v>
      </c>
      <c r="U227" s="16"/>
      <c r="V227" s="60">
        <f t="shared" si="61"/>
        <v>0</v>
      </c>
      <c r="W227" s="13">
        <f t="shared" si="62"/>
        <v>0</v>
      </c>
      <c r="X227" s="13">
        <f t="shared" si="63"/>
        <v>0</v>
      </c>
    </row>
    <row r="228" spans="1:24">
      <c r="A228" s="38"/>
      <c r="B228" s="60"/>
      <c r="C228" s="60">
        <f t="shared" si="52"/>
        <v>0</v>
      </c>
      <c r="D228" s="19"/>
      <c r="E228" s="42"/>
      <c r="F228" s="42">
        <f t="shared" si="53"/>
        <v>0</v>
      </c>
      <c r="G228" s="17"/>
      <c r="H228" s="17">
        <f t="shared" si="54"/>
        <v>0</v>
      </c>
      <c r="I228" s="17"/>
      <c r="J228" s="17"/>
      <c r="K228" s="42"/>
      <c r="L228" s="60">
        <f t="shared" si="55"/>
        <v>0</v>
      </c>
      <c r="M228" s="16"/>
      <c r="N228" s="60" t="e">
        <f t="shared" si="56"/>
        <v>#NUM!</v>
      </c>
      <c r="O228" s="16"/>
      <c r="P228" s="60" t="e">
        <f t="shared" si="57"/>
        <v>#NUM!</v>
      </c>
      <c r="Q228" s="60"/>
      <c r="R228" s="60">
        <f t="shared" si="58"/>
        <v>491.67</v>
      </c>
      <c r="S228" s="61" t="e">
        <f t="shared" si="59"/>
        <v>#NUM!</v>
      </c>
      <c r="T228" s="60" t="e">
        <f t="shared" si="60"/>
        <v>#NUM!</v>
      </c>
      <c r="U228" s="16"/>
      <c r="V228" s="60">
        <f t="shared" si="61"/>
        <v>0</v>
      </c>
      <c r="W228" s="13">
        <f t="shared" si="62"/>
        <v>0</v>
      </c>
      <c r="X228" s="13">
        <f t="shared" si="63"/>
        <v>0</v>
      </c>
    </row>
    <row r="229" spans="1:24">
      <c r="A229" s="38"/>
      <c r="B229" s="60"/>
      <c r="C229" s="60">
        <f t="shared" si="52"/>
        <v>0</v>
      </c>
      <c r="D229" s="19"/>
      <c r="E229" s="42"/>
      <c r="F229" s="42">
        <f t="shared" si="53"/>
        <v>0</v>
      </c>
      <c r="G229" s="17"/>
      <c r="H229" s="17">
        <f t="shared" si="54"/>
        <v>0</v>
      </c>
      <c r="I229" s="17"/>
      <c r="J229" s="17"/>
      <c r="K229" s="42"/>
      <c r="L229" s="60">
        <f t="shared" si="55"/>
        <v>0</v>
      </c>
      <c r="M229" s="16"/>
      <c r="N229" s="60" t="e">
        <f t="shared" si="56"/>
        <v>#NUM!</v>
      </c>
      <c r="O229" s="16"/>
      <c r="P229" s="60" t="e">
        <f t="shared" si="57"/>
        <v>#NUM!</v>
      </c>
      <c r="Q229" s="60"/>
      <c r="R229" s="60">
        <f t="shared" si="58"/>
        <v>491.67</v>
      </c>
      <c r="S229" s="61" t="e">
        <f t="shared" si="59"/>
        <v>#NUM!</v>
      </c>
      <c r="T229" s="60" t="e">
        <f t="shared" si="60"/>
        <v>#NUM!</v>
      </c>
      <c r="U229" s="16"/>
      <c r="V229" s="60">
        <f t="shared" si="61"/>
        <v>0</v>
      </c>
      <c r="W229" s="13">
        <f t="shared" si="62"/>
        <v>0</v>
      </c>
      <c r="X229" s="13">
        <f t="shared" si="63"/>
        <v>0</v>
      </c>
    </row>
    <row r="230" spans="1:24">
      <c r="A230" s="38"/>
      <c r="B230" s="60"/>
      <c r="C230" s="60">
        <f t="shared" si="52"/>
        <v>0</v>
      </c>
      <c r="D230" s="19"/>
      <c r="E230" s="42"/>
      <c r="F230" s="42">
        <f t="shared" si="53"/>
        <v>0</v>
      </c>
      <c r="G230" s="17"/>
      <c r="H230" s="17">
        <f t="shared" si="54"/>
        <v>0</v>
      </c>
      <c r="I230" s="17"/>
      <c r="J230" s="17"/>
      <c r="K230" s="42"/>
      <c r="L230" s="60">
        <f t="shared" si="55"/>
        <v>0</v>
      </c>
      <c r="M230" s="16"/>
      <c r="N230" s="60" t="e">
        <f t="shared" si="56"/>
        <v>#NUM!</v>
      </c>
      <c r="O230" s="16"/>
      <c r="P230" s="60" t="e">
        <f t="shared" si="57"/>
        <v>#NUM!</v>
      </c>
      <c r="Q230" s="60"/>
      <c r="R230" s="60">
        <f t="shared" si="58"/>
        <v>491.67</v>
      </c>
      <c r="S230" s="61" t="e">
        <f t="shared" si="59"/>
        <v>#NUM!</v>
      </c>
      <c r="T230" s="60" t="e">
        <f t="shared" si="60"/>
        <v>#NUM!</v>
      </c>
      <c r="U230" s="16"/>
      <c r="V230" s="60">
        <f t="shared" si="61"/>
        <v>0</v>
      </c>
      <c r="W230" s="13">
        <f t="shared" si="62"/>
        <v>0</v>
      </c>
      <c r="X230" s="13">
        <f t="shared" si="63"/>
        <v>0</v>
      </c>
    </row>
    <row r="231" spans="1:24">
      <c r="A231" s="38"/>
      <c r="B231" s="60"/>
      <c r="C231" s="60">
        <f t="shared" si="52"/>
        <v>0</v>
      </c>
      <c r="D231" s="19"/>
      <c r="E231" s="42"/>
      <c r="F231" s="42">
        <f t="shared" si="53"/>
        <v>0</v>
      </c>
      <c r="G231" s="17"/>
      <c r="H231" s="17">
        <f t="shared" si="54"/>
        <v>0</v>
      </c>
      <c r="I231" s="17"/>
      <c r="J231" s="17"/>
      <c r="K231" s="42"/>
      <c r="L231" s="60">
        <f t="shared" si="55"/>
        <v>0</v>
      </c>
      <c r="M231" s="16"/>
      <c r="N231" s="60" t="e">
        <f t="shared" si="56"/>
        <v>#NUM!</v>
      </c>
      <c r="O231" s="16"/>
      <c r="P231" s="60" t="e">
        <f t="shared" si="57"/>
        <v>#NUM!</v>
      </c>
      <c r="Q231" s="60"/>
      <c r="R231" s="60">
        <f t="shared" si="58"/>
        <v>491.67</v>
      </c>
      <c r="S231" s="61" t="e">
        <f t="shared" si="59"/>
        <v>#NUM!</v>
      </c>
      <c r="T231" s="60" t="e">
        <f t="shared" si="60"/>
        <v>#NUM!</v>
      </c>
      <c r="U231" s="16"/>
      <c r="V231" s="60">
        <f t="shared" si="61"/>
        <v>0</v>
      </c>
      <c r="W231" s="13">
        <f t="shared" si="62"/>
        <v>0</v>
      </c>
      <c r="X231" s="13">
        <f t="shared" si="63"/>
        <v>0</v>
      </c>
    </row>
    <row r="232" spans="1:24">
      <c r="A232" s="38"/>
      <c r="B232" s="60"/>
      <c r="C232" s="60">
        <f t="shared" si="52"/>
        <v>0</v>
      </c>
      <c r="D232" s="19"/>
      <c r="E232" s="42"/>
      <c r="F232" s="42">
        <f t="shared" si="53"/>
        <v>0</v>
      </c>
      <c r="G232" s="17"/>
      <c r="H232" s="17">
        <f t="shared" si="54"/>
        <v>0</v>
      </c>
      <c r="I232" s="17"/>
      <c r="J232" s="17"/>
      <c r="K232" s="42"/>
      <c r="L232" s="60">
        <f t="shared" si="55"/>
        <v>0</v>
      </c>
      <c r="M232" s="16"/>
      <c r="N232" s="60" t="e">
        <f t="shared" si="56"/>
        <v>#NUM!</v>
      </c>
      <c r="O232" s="16"/>
      <c r="P232" s="60" t="e">
        <f t="shared" si="57"/>
        <v>#NUM!</v>
      </c>
      <c r="Q232" s="60"/>
      <c r="R232" s="60">
        <f t="shared" si="58"/>
        <v>491.67</v>
      </c>
      <c r="S232" s="61" t="e">
        <f t="shared" si="59"/>
        <v>#NUM!</v>
      </c>
      <c r="T232" s="60" t="e">
        <f t="shared" si="60"/>
        <v>#NUM!</v>
      </c>
      <c r="U232" s="16"/>
      <c r="V232" s="60">
        <f t="shared" si="61"/>
        <v>0</v>
      </c>
      <c r="W232" s="13">
        <f t="shared" si="62"/>
        <v>0</v>
      </c>
      <c r="X232" s="13">
        <f t="shared" si="63"/>
        <v>0</v>
      </c>
    </row>
    <row r="233" spans="1:24">
      <c r="A233" s="38"/>
      <c r="B233" s="60"/>
      <c r="C233" s="60">
        <f t="shared" si="52"/>
        <v>0</v>
      </c>
      <c r="D233" s="19"/>
      <c r="E233" s="42"/>
      <c r="F233" s="42">
        <f t="shared" si="53"/>
        <v>0</v>
      </c>
      <c r="G233" s="17"/>
      <c r="H233" s="17">
        <f t="shared" si="54"/>
        <v>0</v>
      </c>
      <c r="I233" s="17"/>
      <c r="J233" s="17"/>
      <c r="K233" s="42"/>
      <c r="L233" s="60">
        <f t="shared" si="55"/>
        <v>0</v>
      </c>
      <c r="M233" s="16"/>
      <c r="N233" s="60" t="e">
        <f t="shared" si="56"/>
        <v>#NUM!</v>
      </c>
      <c r="O233" s="16"/>
      <c r="P233" s="60" t="e">
        <f t="shared" si="57"/>
        <v>#NUM!</v>
      </c>
      <c r="Q233" s="60"/>
      <c r="R233" s="60">
        <f t="shared" si="58"/>
        <v>491.67</v>
      </c>
      <c r="S233" s="61" t="e">
        <f t="shared" si="59"/>
        <v>#NUM!</v>
      </c>
      <c r="T233" s="60" t="e">
        <f t="shared" si="60"/>
        <v>#NUM!</v>
      </c>
      <c r="U233" s="16"/>
      <c r="V233" s="60">
        <f t="shared" si="61"/>
        <v>0</v>
      </c>
      <c r="W233" s="13">
        <f t="shared" si="62"/>
        <v>0</v>
      </c>
      <c r="X233" s="13">
        <f t="shared" si="63"/>
        <v>0</v>
      </c>
    </row>
    <row r="234" spans="1:24">
      <c r="A234" s="38"/>
      <c r="B234" s="60"/>
      <c r="C234" s="60">
        <f t="shared" si="52"/>
        <v>0</v>
      </c>
      <c r="D234" s="19"/>
      <c r="E234" s="42"/>
      <c r="F234" s="42">
        <f t="shared" si="53"/>
        <v>0</v>
      </c>
      <c r="G234" s="17"/>
      <c r="H234" s="17">
        <f t="shared" si="54"/>
        <v>0</v>
      </c>
      <c r="I234" s="17"/>
      <c r="J234" s="17"/>
      <c r="K234" s="42"/>
      <c r="L234" s="60">
        <f t="shared" si="55"/>
        <v>0</v>
      </c>
      <c r="M234" s="16"/>
      <c r="N234" s="60" t="e">
        <f t="shared" si="56"/>
        <v>#NUM!</v>
      </c>
      <c r="O234" s="16"/>
      <c r="P234" s="60" t="e">
        <f t="shared" si="57"/>
        <v>#NUM!</v>
      </c>
      <c r="Q234" s="60"/>
      <c r="R234" s="60">
        <f t="shared" si="58"/>
        <v>491.67</v>
      </c>
      <c r="S234" s="61" t="e">
        <f t="shared" si="59"/>
        <v>#NUM!</v>
      </c>
      <c r="T234" s="60" t="e">
        <f t="shared" si="60"/>
        <v>#NUM!</v>
      </c>
      <c r="U234" s="16"/>
      <c r="V234" s="60">
        <f t="shared" si="61"/>
        <v>0</v>
      </c>
      <c r="W234" s="13">
        <f t="shared" si="62"/>
        <v>0</v>
      </c>
      <c r="X234" s="13">
        <f t="shared" si="63"/>
        <v>0</v>
      </c>
    </row>
    <row r="235" spans="1:24">
      <c r="A235" s="38"/>
      <c r="B235" s="60"/>
      <c r="C235" s="60">
        <f t="shared" si="52"/>
        <v>0</v>
      </c>
      <c r="D235" s="19"/>
      <c r="E235" s="42"/>
      <c r="F235" s="42">
        <f t="shared" si="53"/>
        <v>0</v>
      </c>
      <c r="G235" s="17"/>
      <c r="H235" s="17">
        <f t="shared" si="54"/>
        <v>0</v>
      </c>
      <c r="I235" s="17"/>
      <c r="J235" s="17"/>
      <c r="K235" s="42"/>
      <c r="L235" s="60">
        <f t="shared" si="55"/>
        <v>0</v>
      </c>
      <c r="M235" s="16"/>
      <c r="N235" s="60" t="e">
        <f t="shared" si="56"/>
        <v>#NUM!</v>
      </c>
      <c r="O235" s="16"/>
      <c r="P235" s="60" t="e">
        <f t="shared" si="57"/>
        <v>#NUM!</v>
      </c>
      <c r="Q235" s="60"/>
      <c r="R235" s="60">
        <f t="shared" si="58"/>
        <v>491.67</v>
      </c>
      <c r="S235" s="61" t="e">
        <f t="shared" si="59"/>
        <v>#NUM!</v>
      </c>
      <c r="T235" s="60" t="e">
        <f t="shared" si="60"/>
        <v>#NUM!</v>
      </c>
      <c r="U235" s="16"/>
      <c r="V235" s="60">
        <f t="shared" si="61"/>
        <v>0</v>
      </c>
      <c r="W235" s="13">
        <f t="shared" si="62"/>
        <v>0</v>
      </c>
      <c r="X235" s="13">
        <f t="shared" si="63"/>
        <v>0</v>
      </c>
    </row>
    <row r="236" spans="1:24">
      <c r="A236" s="38"/>
      <c r="B236" s="60"/>
      <c r="C236" s="60">
        <f t="shared" si="52"/>
        <v>0</v>
      </c>
      <c r="D236" s="19"/>
      <c r="E236" s="42"/>
      <c r="F236" s="42">
        <f t="shared" si="53"/>
        <v>0</v>
      </c>
      <c r="G236" s="17"/>
      <c r="H236" s="17">
        <f t="shared" si="54"/>
        <v>0</v>
      </c>
      <c r="I236" s="17"/>
      <c r="J236" s="17"/>
      <c r="K236" s="42"/>
      <c r="L236" s="60">
        <f t="shared" si="55"/>
        <v>0</v>
      </c>
      <c r="M236" s="16"/>
      <c r="N236" s="60" t="e">
        <f t="shared" si="56"/>
        <v>#NUM!</v>
      </c>
      <c r="O236" s="16"/>
      <c r="P236" s="60" t="e">
        <f t="shared" si="57"/>
        <v>#NUM!</v>
      </c>
      <c r="Q236" s="60"/>
      <c r="R236" s="60">
        <f t="shared" si="58"/>
        <v>491.67</v>
      </c>
      <c r="S236" s="61" t="e">
        <f t="shared" si="59"/>
        <v>#NUM!</v>
      </c>
      <c r="T236" s="60" t="e">
        <f t="shared" si="60"/>
        <v>#NUM!</v>
      </c>
      <c r="U236" s="16"/>
      <c r="V236" s="60">
        <f t="shared" si="61"/>
        <v>0</v>
      </c>
      <c r="W236" s="13">
        <f t="shared" si="62"/>
        <v>0</v>
      </c>
      <c r="X236" s="13">
        <f t="shared" si="63"/>
        <v>0</v>
      </c>
    </row>
    <row r="237" spans="1:24">
      <c r="A237" s="38"/>
      <c r="B237" s="60"/>
      <c r="C237" s="60">
        <f t="shared" si="52"/>
        <v>0</v>
      </c>
      <c r="D237" s="19"/>
      <c r="E237" s="42"/>
      <c r="F237" s="42">
        <f t="shared" si="53"/>
        <v>0</v>
      </c>
      <c r="G237" s="17"/>
      <c r="H237" s="17">
        <f t="shared" si="54"/>
        <v>0</v>
      </c>
      <c r="I237" s="17"/>
      <c r="J237" s="17"/>
      <c r="K237" s="42"/>
      <c r="L237" s="60">
        <f t="shared" si="55"/>
        <v>0</v>
      </c>
      <c r="M237" s="16"/>
      <c r="N237" s="60" t="e">
        <f t="shared" si="56"/>
        <v>#NUM!</v>
      </c>
      <c r="O237" s="16"/>
      <c r="P237" s="60" t="e">
        <f t="shared" si="57"/>
        <v>#NUM!</v>
      </c>
      <c r="Q237" s="60"/>
      <c r="R237" s="60">
        <f t="shared" si="58"/>
        <v>491.67</v>
      </c>
      <c r="S237" s="61" t="e">
        <f t="shared" si="59"/>
        <v>#NUM!</v>
      </c>
      <c r="T237" s="60" t="e">
        <f t="shared" si="60"/>
        <v>#NUM!</v>
      </c>
      <c r="U237" s="16"/>
      <c r="V237" s="60">
        <f t="shared" si="61"/>
        <v>0</v>
      </c>
      <c r="W237" s="13">
        <f t="shared" si="62"/>
        <v>0</v>
      </c>
      <c r="X237" s="13">
        <f t="shared" si="63"/>
        <v>0</v>
      </c>
    </row>
    <row r="238" spans="1:24">
      <c r="A238" s="38"/>
      <c r="B238" s="60"/>
      <c r="C238" s="60">
        <f t="shared" si="52"/>
        <v>0</v>
      </c>
      <c r="D238" s="19"/>
      <c r="E238" s="42"/>
      <c r="F238" s="42">
        <f t="shared" si="53"/>
        <v>0</v>
      </c>
      <c r="G238" s="17"/>
      <c r="H238" s="17">
        <f t="shared" si="54"/>
        <v>0</v>
      </c>
      <c r="I238" s="17"/>
      <c r="J238" s="17"/>
      <c r="K238" s="42"/>
      <c r="L238" s="60">
        <f t="shared" si="55"/>
        <v>0</v>
      </c>
      <c r="M238" s="16"/>
      <c r="N238" s="60" t="e">
        <f t="shared" si="56"/>
        <v>#NUM!</v>
      </c>
      <c r="O238" s="16"/>
      <c r="P238" s="60" t="e">
        <f t="shared" si="57"/>
        <v>#NUM!</v>
      </c>
      <c r="Q238" s="60"/>
      <c r="R238" s="60">
        <f t="shared" si="58"/>
        <v>491.67</v>
      </c>
      <c r="S238" s="61" t="e">
        <f t="shared" si="59"/>
        <v>#NUM!</v>
      </c>
      <c r="T238" s="60" t="e">
        <f t="shared" si="60"/>
        <v>#NUM!</v>
      </c>
      <c r="U238" s="16"/>
      <c r="V238" s="60">
        <f t="shared" si="61"/>
        <v>0</v>
      </c>
      <c r="W238" s="13">
        <f t="shared" si="62"/>
        <v>0</v>
      </c>
      <c r="X238" s="13">
        <f t="shared" si="63"/>
        <v>0</v>
      </c>
    </row>
    <row r="239" spans="1:24">
      <c r="A239" s="38"/>
      <c r="B239" s="60"/>
      <c r="C239" s="60">
        <f t="shared" si="52"/>
        <v>0</v>
      </c>
      <c r="D239" s="19"/>
      <c r="E239" s="42"/>
      <c r="F239" s="42">
        <f t="shared" si="53"/>
        <v>0</v>
      </c>
      <c r="G239" s="17"/>
      <c r="H239" s="17">
        <f t="shared" si="54"/>
        <v>0</v>
      </c>
      <c r="I239" s="17"/>
      <c r="J239" s="17"/>
      <c r="K239" s="42"/>
      <c r="L239" s="60">
        <f t="shared" si="55"/>
        <v>0</v>
      </c>
      <c r="M239" s="16"/>
      <c r="N239" s="60" t="e">
        <f t="shared" si="56"/>
        <v>#NUM!</v>
      </c>
      <c r="O239" s="16"/>
      <c r="P239" s="60" t="e">
        <f t="shared" si="57"/>
        <v>#NUM!</v>
      </c>
      <c r="Q239" s="60"/>
      <c r="R239" s="60">
        <f t="shared" si="58"/>
        <v>491.67</v>
      </c>
      <c r="S239" s="61" t="e">
        <f t="shared" si="59"/>
        <v>#NUM!</v>
      </c>
      <c r="T239" s="60" t="e">
        <f t="shared" si="60"/>
        <v>#NUM!</v>
      </c>
      <c r="U239" s="16"/>
      <c r="V239" s="60">
        <f t="shared" si="61"/>
        <v>0</v>
      </c>
      <c r="W239" s="13">
        <f t="shared" si="62"/>
        <v>0</v>
      </c>
      <c r="X239" s="13">
        <f t="shared" si="63"/>
        <v>0</v>
      </c>
    </row>
    <row r="240" spans="1:24">
      <c r="A240" s="38"/>
      <c r="B240" s="60"/>
      <c r="C240" s="60">
        <f t="shared" si="52"/>
        <v>0</v>
      </c>
      <c r="D240" s="19"/>
      <c r="E240" s="42"/>
      <c r="F240" s="42">
        <f t="shared" si="53"/>
        <v>0</v>
      </c>
      <c r="G240" s="17"/>
      <c r="H240" s="17">
        <f t="shared" si="54"/>
        <v>0</v>
      </c>
      <c r="I240" s="17"/>
      <c r="J240" s="17"/>
      <c r="K240" s="42"/>
      <c r="L240" s="60">
        <f t="shared" si="55"/>
        <v>0</v>
      </c>
      <c r="M240" s="16"/>
      <c r="N240" s="60" t="e">
        <f t="shared" si="56"/>
        <v>#NUM!</v>
      </c>
      <c r="O240" s="16"/>
      <c r="P240" s="60" t="e">
        <f t="shared" si="57"/>
        <v>#NUM!</v>
      </c>
      <c r="Q240" s="60"/>
      <c r="R240" s="60">
        <f t="shared" si="58"/>
        <v>491.67</v>
      </c>
      <c r="S240" s="61" t="e">
        <f t="shared" si="59"/>
        <v>#NUM!</v>
      </c>
      <c r="T240" s="60" t="e">
        <f t="shared" si="60"/>
        <v>#NUM!</v>
      </c>
      <c r="U240" s="16"/>
      <c r="V240" s="60">
        <f t="shared" si="61"/>
        <v>0</v>
      </c>
      <c r="W240" s="13">
        <f t="shared" si="62"/>
        <v>0</v>
      </c>
      <c r="X240" s="13">
        <f t="shared" si="63"/>
        <v>0</v>
      </c>
    </row>
    <row r="241" spans="1:24">
      <c r="A241" s="38"/>
      <c r="B241" s="60"/>
      <c r="C241" s="60">
        <f t="shared" si="52"/>
        <v>0</v>
      </c>
      <c r="D241" s="19"/>
      <c r="E241" s="42"/>
      <c r="F241" s="42">
        <f t="shared" si="53"/>
        <v>0</v>
      </c>
      <c r="G241" s="17"/>
      <c r="H241" s="17">
        <f t="shared" si="54"/>
        <v>0</v>
      </c>
      <c r="I241" s="17"/>
      <c r="J241" s="17"/>
      <c r="K241" s="42"/>
      <c r="L241" s="60">
        <f t="shared" si="55"/>
        <v>0</v>
      </c>
      <c r="M241" s="16"/>
      <c r="N241" s="60" t="e">
        <f t="shared" si="56"/>
        <v>#NUM!</v>
      </c>
      <c r="O241" s="16"/>
      <c r="P241" s="60" t="e">
        <f t="shared" si="57"/>
        <v>#NUM!</v>
      </c>
      <c r="Q241" s="60"/>
      <c r="R241" s="60">
        <f t="shared" si="58"/>
        <v>491.67</v>
      </c>
      <c r="S241" s="61" t="e">
        <f t="shared" si="59"/>
        <v>#NUM!</v>
      </c>
      <c r="T241" s="60" t="e">
        <f t="shared" si="60"/>
        <v>#NUM!</v>
      </c>
      <c r="U241" s="16"/>
      <c r="V241" s="60">
        <f t="shared" si="61"/>
        <v>0</v>
      </c>
      <c r="W241" s="13">
        <f t="shared" si="62"/>
        <v>0</v>
      </c>
      <c r="X241" s="13">
        <f t="shared" si="63"/>
        <v>0</v>
      </c>
    </row>
    <row r="242" spans="1:24">
      <c r="A242" s="38"/>
      <c r="B242" s="60"/>
      <c r="C242" s="60">
        <f t="shared" si="52"/>
        <v>0</v>
      </c>
      <c r="D242" s="19"/>
      <c r="E242" s="42"/>
      <c r="F242" s="42">
        <f t="shared" si="53"/>
        <v>0</v>
      </c>
      <c r="G242" s="17"/>
      <c r="H242" s="17">
        <f t="shared" si="54"/>
        <v>0</v>
      </c>
      <c r="I242" s="17"/>
      <c r="J242" s="17"/>
      <c r="K242" s="42"/>
      <c r="L242" s="60">
        <f t="shared" si="55"/>
        <v>0</v>
      </c>
      <c r="M242" s="16"/>
      <c r="N242" s="60" t="e">
        <f t="shared" si="56"/>
        <v>#NUM!</v>
      </c>
      <c r="O242" s="16"/>
      <c r="P242" s="60" t="e">
        <f t="shared" si="57"/>
        <v>#NUM!</v>
      </c>
      <c r="Q242" s="60"/>
      <c r="R242" s="60">
        <f t="shared" si="58"/>
        <v>491.67</v>
      </c>
      <c r="S242" s="61" t="e">
        <f t="shared" si="59"/>
        <v>#NUM!</v>
      </c>
      <c r="T242" s="60" t="e">
        <f t="shared" si="60"/>
        <v>#NUM!</v>
      </c>
      <c r="U242" s="16"/>
      <c r="V242" s="60">
        <f t="shared" si="61"/>
        <v>0</v>
      </c>
      <c r="W242" s="13">
        <f t="shared" si="62"/>
        <v>0</v>
      </c>
      <c r="X242" s="13">
        <f t="shared" si="63"/>
        <v>0</v>
      </c>
    </row>
    <row r="243" spans="1:24">
      <c r="A243" s="38"/>
      <c r="B243" s="60"/>
      <c r="C243" s="60">
        <f t="shared" si="52"/>
        <v>0</v>
      </c>
      <c r="D243" s="19"/>
      <c r="E243" s="42"/>
      <c r="F243" s="42">
        <f t="shared" si="53"/>
        <v>0</v>
      </c>
      <c r="G243" s="17"/>
      <c r="H243" s="17">
        <f t="shared" si="54"/>
        <v>0</v>
      </c>
      <c r="I243" s="17"/>
      <c r="J243" s="17"/>
      <c r="K243" s="42"/>
      <c r="L243" s="60">
        <f t="shared" si="55"/>
        <v>0</v>
      </c>
      <c r="M243" s="16"/>
      <c r="N243" s="60" t="e">
        <f t="shared" si="56"/>
        <v>#NUM!</v>
      </c>
      <c r="O243" s="16"/>
      <c r="P243" s="60" t="e">
        <f t="shared" si="57"/>
        <v>#NUM!</v>
      </c>
      <c r="Q243" s="60"/>
      <c r="R243" s="60">
        <f t="shared" si="58"/>
        <v>491.67</v>
      </c>
      <c r="S243" s="61" t="e">
        <f t="shared" si="59"/>
        <v>#NUM!</v>
      </c>
      <c r="T243" s="60" t="e">
        <f t="shared" si="60"/>
        <v>#NUM!</v>
      </c>
      <c r="U243" s="16"/>
      <c r="V243" s="60">
        <f t="shared" si="61"/>
        <v>0</v>
      </c>
      <c r="W243" s="13">
        <f t="shared" si="62"/>
        <v>0</v>
      </c>
      <c r="X243" s="13">
        <f t="shared" si="63"/>
        <v>0</v>
      </c>
    </row>
    <row r="244" spans="1:24">
      <c r="A244" s="38"/>
      <c r="B244" s="60"/>
      <c r="C244" s="60">
        <f t="shared" si="52"/>
        <v>0</v>
      </c>
      <c r="D244" s="19"/>
      <c r="E244" s="42"/>
      <c r="F244" s="42">
        <f t="shared" si="53"/>
        <v>0</v>
      </c>
      <c r="G244" s="17"/>
      <c r="H244" s="17">
        <f t="shared" si="54"/>
        <v>0</v>
      </c>
      <c r="I244" s="17"/>
      <c r="J244" s="17"/>
      <c r="K244" s="42"/>
      <c r="L244" s="60">
        <f t="shared" si="55"/>
        <v>0</v>
      </c>
      <c r="M244" s="16"/>
      <c r="N244" s="60" t="e">
        <f t="shared" si="56"/>
        <v>#NUM!</v>
      </c>
      <c r="O244" s="16"/>
      <c r="P244" s="60" t="e">
        <f t="shared" si="57"/>
        <v>#NUM!</v>
      </c>
      <c r="Q244" s="60"/>
      <c r="R244" s="60">
        <f t="shared" si="58"/>
        <v>491.67</v>
      </c>
      <c r="S244" s="61" t="e">
        <f t="shared" si="59"/>
        <v>#NUM!</v>
      </c>
      <c r="T244" s="60" t="e">
        <f t="shared" si="60"/>
        <v>#NUM!</v>
      </c>
      <c r="U244" s="16"/>
      <c r="V244" s="60">
        <f t="shared" si="61"/>
        <v>0</v>
      </c>
      <c r="W244" s="13">
        <f t="shared" si="62"/>
        <v>0</v>
      </c>
      <c r="X244" s="13">
        <f t="shared" si="63"/>
        <v>0</v>
      </c>
    </row>
    <row r="245" spans="1:24">
      <c r="A245" s="38"/>
      <c r="B245" s="60"/>
      <c r="C245" s="60">
        <f t="shared" si="52"/>
        <v>0</v>
      </c>
      <c r="D245" s="19"/>
      <c r="E245" s="42"/>
      <c r="F245" s="42">
        <f t="shared" si="53"/>
        <v>0</v>
      </c>
      <c r="G245" s="17"/>
      <c r="H245" s="17">
        <f t="shared" si="54"/>
        <v>0</v>
      </c>
      <c r="I245" s="17"/>
      <c r="J245" s="17"/>
      <c r="K245" s="42"/>
      <c r="L245" s="60">
        <f t="shared" si="55"/>
        <v>0</v>
      </c>
      <c r="M245" s="16"/>
      <c r="N245" s="60" t="e">
        <f t="shared" si="56"/>
        <v>#NUM!</v>
      </c>
      <c r="O245" s="16"/>
      <c r="P245" s="60" t="e">
        <f t="shared" si="57"/>
        <v>#NUM!</v>
      </c>
      <c r="Q245" s="60"/>
      <c r="R245" s="60">
        <f t="shared" si="58"/>
        <v>491.67</v>
      </c>
      <c r="S245" s="61" t="e">
        <f t="shared" si="59"/>
        <v>#NUM!</v>
      </c>
      <c r="T245" s="60" t="e">
        <f t="shared" si="60"/>
        <v>#NUM!</v>
      </c>
      <c r="U245" s="16"/>
      <c r="V245" s="60">
        <f t="shared" si="61"/>
        <v>0</v>
      </c>
      <c r="W245" s="13">
        <f t="shared" si="62"/>
        <v>0</v>
      </c>
      <c r="X245" s="13">
        <f t="shared" si="63"/>
        <v>0</v>
      </c>
    </row>
    <row r="246" spans="1:24">
      <c r="A246" s="38"/>
      <c r="B246" s="60"/>
      <c r="C246" s="60">
        <f t="shared" si="52"/>
        <v>0</v>
      </c>
      <c r="D246" s="19"/>
      <c r="E246" s="42"/>
      <c r="F246" s="42">
        <f t="shared" si="53"/>
        <v>0</v>
      </c>
      <c r="G246" s="17"/>
      <c r="H246" s="17">
        <f t="shared" si="54"/>
        <v>0</v>
      </c>
      <c r="I246" s="17"/>
      <c r="J246" s="17"/>
      <c r="K246" s="42"/>
      <c r="L246" s="60">
        <f t="shared" si="55"/>
        <v>0</v>
      </c>
      <c r="M246" s="16"/>
      <c r="N246" s="60" t="e">
        <f t="shared" si="56"/>
        <v>#NUM!</v>
      </c>
      <c r="O246" s="16"/>
      <c r="P246" s="60" t="e">
        <f t="shared" si="57"/>
        <v>#NUM!</v>
      </c>
      <c r="Q246" s="60"/>
      <c r="R246" s="60">
        <f t="shared" si="58"/>
        <v>491.67</v>
      </c>
      <c r="S246" s="61" t="e">
        <f t="shared" si="59"/>
        <v>#NUM!</v>
      </c>
      <c r="T246" s="60" t="e">
        <f t="shared" si="60"/>
        <v>#NUM!</v>
      </c>
      <c r="U246" s="16"/>
      <c r="V246" s="60">
        <f t="shared" si="61"/>
        <v>0</v>
      </c>
      <c r="W246" s="13">
        <f t="shared" si="62"/>
        <v>0</v>
      </c>
      <c r="X246" s="13">
        <f t="shared" si="63"/>
        <v>0</v>
      </c>
    </row>
    <row r="247" spans="1:24">
      <c r="A247" s="38"/>
      <c r="B247" s="60"/>
      <c r="C247" s="60">
        <f t="shared" si="52"/>
        <v>0</v>
      </c>
      <c r="D247" s="19"/>
      <c r="E247" s="42"/>
      <c r="F247" s="42">
        <f t="shared" si="53"/>
        <v>0</v>
      </c>
      <c r="G247" s="17"/>
      <c r="H247" s="17">
        <f t="shared" si="54"/>
        <v>0</v>
      </c>
      <c r="I247" s="17"/>
      <c r="J247" s="17"/>
      <c r="K247" s="42"/>
      <c r="L247" s="60">
        <f t="shared" si="55"/>
        <v>0</v>
      </c>
      <c r="M247" s="16"/>
      <c r="N247" s="60" t="e">
        <f t="shared" si="56"/>
        <v>#NUM!</v>
      </c>
      <c r="O247" s="16"/>
      <c r="P247" s="60" t="e">
        <f t="shared" si="57"/>
        <v>#NUM!</v>
      </c>
      <c r="Q247" s="60"/>
      <c r="R247" s="60">
        <f t="shared" si="58"/>
        <v>491.67</v>
      </c>
      <c r="S247" s="61" t="e">
        <f t="shared" si="59"/>
        <v>#NUM!</v>
      </c>
      <c r="T247" s="60" t="e">
        <f t="shared" si="60"/>
        <v>#NUM!</v>
      </c>
      <c r="U247" s="16"/>
      <c r="V247" s="60">
        <f t="shared" si="61"/>
        <v>0</v>
      </c>
      <c r="W247" s="13">
        <f t="shared" si="62"/>
        <v>0</v>
      </c>
      <c r="X247" s="13">
        <f t="shared" si="63"/>
        <v>0</v>
      </c>
    </row>
    <row r="248" spans="1:24">
      <c r="A248" s="38"/>
      <c r="B248" s="60"/>
      <c r="C248" s="60">
        <f t="shared" si="52"/>
        <v>0</v>
      </c>
      <c r="D248" s="19"/>
      <c r="E248" s="42"/>
      <c r="F248" s="42">
        <f t="shared" si="53"/>
        <v>0</v>
      </c>
      <c r="G248" s="17"/>
      <c r="H248" s="17">
        <f t="shared" si="54"/>
        <v>0</v>
      </c>
      <c r="I248" s="17"/>
      <c r="J248" s="17"/>
      <c r="K248" s="42"/>
      <c r="L248" s="60">
        <f t="shared" si="55"/>
        <v>0</v>
      </c>
      <c r="M248" s="16"/>
      <c r="N248" s="60" t="e">
        <f t="shared" si="56"/>
        <v>#NUM!</v>
      </c>
      <c r="O248" s="16"/>
      <c r="P248" s="60" t="e">
        <f t="shared" si="57"/>
        <v>#NUM!</v>
      </c>
      <c r="Q248" s="60"/>
      <c r="R248" s="60">
        <f t="shared" si="58"/>
        <v>491.67</v>
      </c>
      <c r="S248" s="61" t="e">
        <f t="shared" si="59"/>
        <v>#NUM!</v>
      </c>
      <c r="T248" s="60" t="e">
        <f t="shared" si="60"/>
        <v>#NUM!</v>
      </c>
      <c r="U248" s="16"/>
      <c r="V248" s="60">
        <f t="shared" si="61"/>
        <v>0</v>
      </c>
      <c r="W248" s="13">
        <f t="shared" si="62"/>
        <v>0</v>
      </c>
      <c r="X248" s="13">
        <f t="shared" si="63"/>
        <v>0</v>
      </c>
    </row>
    <row r="249" spans="1:24">
      <c r="A249" s="38"/>
      <c r="B249" s="60"/>
      <c r="C249" s="60">
        <f t="shared" si="52"/>
        <v>0</v>
      </c>
      <c r="D249" s="19"/>
      <c r="E249" s="42"/>
      <c r="F249" s="42">
        <f t="shared" si="53"/>
        <v>0</v>
      </c>
      <c r="G249" s="17"/>
      <c r="H249" s="17">
        <f t="shared" si="54"/>
        <v>0</v>
      </c>
      <c r="I249" s="17"/>
      <c r="J249" s="17"/>
      <c r="K249" s="42"/>
      <c r="L249" s="60">
        <f t="shared" si="55"/>
        <v>0</v>
      </c>
      <c r="M249" s="16"/>
      <c r="N249" s="60" t="e">
        <f t="shared" si="56"/>
        <v>#NUM!</v>
      </c>
      <c r="O249" s="16"/>
      <c r="P249" s="60" t="e">
        <f t="shared" si="57"/>
        <v>#NUM!</v>
      </c>
      <c r="Q249" s="60"/>
      <c r="R249" s="60">
        <f t="shared" si="58"/>
        <v>491.67</v>
      </c>
      <c r="S249" s="61" t="e">
        <f t="shared" si="59"/>
        <v>#NUM!</v>
      </c>
      <c r="T249" s="60" t="e">
        <f t="shared" si="60"/>
        <v>#NUM!</v>
      </c>
      <c r="U249" s="16"/>
      <c r="V249" s="60">
        <f t="shared" si="61"/>
        <v>0</v>
      </c>
      <c r="W249" s="13">
        <f t="shared" si="62"/>
        <v>0</v>
      </c>
      <c r="X249" s="13">
        <f t="shared" si="63"/>
        <v>0</v>
      </c>
    </row>
    <row r="250" spans="1:24">
      <c r="A250" s="38"/>
      <c r="B250" s="60"/>
      <c r="C250" s="60">
        <f t="shared" si="52"/>
        <v>0</v>
      </c>
      <c r="D250" s="19"/>
      <c r="E250" s="42"/>
      <c r="F250" s="42">
        <f t="shared" si="53"/>
        <v>0</v>
      </c>
      <c r="G250" s="17"/>
      <c r="H250" s="17">
        <f t="shared" si="54"/>
        <v>0</v>
      </c>
      <c r="I250" s="17"/>
      <c r="J250" s="17"/>
      <c r="K250" s="42"/>
      <c r="L250" s="60">
        <f t="shared" si="55"/>
        <v>0</v>
      </c>
      <c r="M250" s="16"/>
      <c r="N250" s="60" t="e">
        <f t="shared" si="56"/>
        <v>#NUM!</v>
      </c>
      <c r="O250" s="16"/>
      <c r="P250" s="60" t="e">
        <f t="shared" si="57"/>
        <v>#NUM!</v>
      </c>
      <c r="Q250" s="60"/>
      <c r="R250" s="60">
        <f t="shared" si="58"/>
        <v>491.67</v>
      </c>
      <c r="S250" s="61" t="e">
        <f t="shared" si="59"/>
        <v>#NUM!</v>
      </c>
      <c r="T250" s="60" t="e">
        <f t="shared" si="60"/>
        <v>#NUM!</v>
      </c>
      <c r="U250" s="16"/>
      <c r="V250" s="60">
        <f t="shared" si="61"/>
        <v>0</v>
      </c>
      <c r="W250" s="13">
        <f t="shared" si="62"/>
        <v>0</v>
      </c>
      <c r="X250" s="13">
        <f t="shared" si="63"/>
        <v>0</v>
      </c>
    </row>
    <row r="251" spans="1:24">
      <c r="A251" s="38"/>
      <c r="B251" s="60"/>
      <c r="C251" s="60">
        <f t="shared" si="52"/>
        <v>0</v>
      </c>
      <c r="D251" s="19"/>
      <c r="E251" s="42"/>
      <c r="F251" s="42">
        <f t="shared" si="53"/>
        <v>0</v>
      </c>
      <c r="G251" s="17"/>
      <c r="H251" s="17">
        <f t="shared" si="54"/>
        <v>0</v>
      </c>
      <c r="I251" s="17"/>
      <c r="J251" s="17"/>
      <c r="K251" s="42"/>
      <c r="L251" s="60">
        <f t="shared" si="55"/>
        <v>0</v>
      </c>
      <c r="M251" s="16"/>
      <c r="N251" s="60" t="e">
        <f t="shared" si="56"/>
        <v>#NUM!</v>
      </c>
      <c r="O251" s="16"/>
      <c r="P251" s="60" t="e">
        <f t="shared" si="57"/>
        <v>#NUM!</v>
      </c>
      <c r="Q251" s="60"/>
      <c r="R251" s="60">
        <f t="shared" si="58"/>
        <v>491.67</v>
      </c>
      <c r="S251" s="61" t="e">
        <f t="shared" si="59"/>
        <v>#NUM!</v>
      </c>
      <c r="T251" s="60" t="e">
        <f t="shared" si="60"/>
        <v>#NUM!</v>
      </c>
      <c r="U251" s="16"/>
      <c r="V251" s="60">
        <f t="shared" si="61"/>
        <v>0</v>
      </c>
      <c r="W251" s="13">
        <f t="shared" si="62"/>
        <v>0</v>
      </c>
      <c r="X251" s="13">
        <f t="shared" si="63"/>
        <v>0</v>
      </c>
    </row>
    <row r="252" spans="1:24">
      <c r="A252" s="38"/>
      <c r="B252" s="60"/>
      <c r="C252" s="60">
        <f t="shared" si="52"/>
        <v>0</v>
      </c>
      <c r="D252" s="19"/>
      <c r="E252" s="42"/>
      <c r="F252" s="42">
        <f t="shared" si="53"/>
        <v>0</v>
      </c>
      <c r="G252" s="17"/>
      <c r="H252" s="17">
        <f t="shared" si="54"/>
        <v>0</v>
      </c>
      <c r="I252" s="17"/>
      <c r="J252" s="17"/>
      <c r="K252" s="42"/>
      <c r="L252" s="60">
        <f t="shared" si="55"/>
        <v>0</v>
      </c>
      <c r="M252" s="16"/>
      <c r="N252" s="60" t="e">
        <f t="shared" si="56"/>
        <v>#NUM!</v>
      </c>
      <c r="O252" s="16"/>
      <c r="P252" s="60" t="e">
        <f t="shared" si="57"/>
        <v>#NUM!</v>
      </c>
      <c r="Q252" s="60"/>
      <c r="R252" s="60">
        <f t="shared" si="58"/>
        <v>491.67</v>
      </c>
      <c r="S252" s="61" t="e">
        <f t="shared" si="59"/>
        <v>#NUM!</v>
      </c>
      <c r="T252" s="60" t="e">
        <f t="shared" si="60"/>
        <v>#NUM!</v>
      </c>
      <c r="U252" s="16"/>
      <c r="V252" s="60">
        <f t="shared" si="61"/>
        <v>0</v>
      </c>
      <c r="W252" s="13">
        <f t="shared" si="62"/>
        <v>0</v>
      </c>
      <c r="X252" s="13">
        <f t="shared" si="63"/>
        <v>0</v>
      </c>
    </row>
    <row r="253" spans="1:24">
      <c r="A253" s="38"/>
      <c r="B253" s="60"/>
      <c r="C253" s="60">
        <f t="shared" si="52"/>
        <v>0</v>
      </c>
      <c r="D253" s="19"/>
      <c r="E253" s="42"/>
      <c r="F253" s="42">
        <f t="shared" si="53"/>
        <v>0</v>
      </c>
      <c r="G253" s="17"/>
      <c r="H253" s="17">
        <f t="shared" si="54"/>
        <v>0</v>
      </c>
      <c r="I253" s="17"/>
      <c r="J253" s="17"/>
      <c r="K253" s="42"/>
      <c r="L253" s="60">
        <f t="shared" si="55"/>
        <v>0</v>
      </c>
      <c r="M253" s="16"/>
      <c r="N253" s="60" t="e">
        <f t="shared" si="56"/>
        <v>#NUM!</v>
      </c>
      <c r="O253" s="16"/>
      <c r="P253" s="60" t="e">
        <f t="shared" si="57"/>
        <v>#NUM!</v>
      </c>
      <c r="Q253" s="60"/>
      <c r="R253" s="60">
        <f t="shared" si="58"/>
        <v>491.67</v>
      </c>
      <c r="S253" s="61" t="e">
        <f t="shared" si="59"/>
        <v>#NUM!</v>
      </c>
      <c r="T253" s="60" t="e">
        <f t="shared" si="60"/>
        <v>#NUM!</v>
      </c>
      <c r="U253" s="16"/>
      <c r="V253" s="60">
        <f t="shared" si="61"/>
        <v>0</v>
      </c>
      <c r="W253" s="13">
        <f t="shared" si="62"/>
        <v>0</v>
      </c>
      <c r="X253" s="13">
        <f t="shared" si="63"/>
        <v>0</v>
      </c>
    </row>
    <row r="254" spans="1:24">
      <c r="A254" s="38"/>
      <c r="B254" s="60"/>
      <c r="C254" s="60">
        <f t="shared" si="52"/>
        <v>0</v>
      </c>
      <c r="D254" s="19"/>
      <c r="E254" s="42"/>
      <c r="F254" s="42">
        <f t="shared" si="53"/>
        <v>0</v>
      </c>
      <c r="G254" s="17"/>
      <c r="H254" s="17">
        <f t="shared" si="54"/>
        <v>0</v>
      </c>
      <c r="I254" s="17"/>
      <c r="J254" s="17"/>
      <c r="K254" s="42"/>
      <c r="L254" s="60">
        <f t="shared" si="55"/>
        <v>0</v>
      </c>
      <c r="M254" s="16"/>
      <c r="N254" s="60" t="e">
        <f t="shared" si="56"/>
        <v>#NUM!</v>
      </c>
      <c r="O254" s="16"/>
      <c r="P254" s="60" t="e">
        <f t="shared" si="57"/>
        <v>#NUM!</v>
      </c>
      <c r="Q254" s="60"/>
      <c r="R254" s="60">
        <f t="shared" si="58"/>
        <v>491.67</v>
      </c>
      <c r="S254" s="61" t="e">
        <f t="shared" si="59"/>
        <v>#NUM!</v>
      </c>
      <c r="T254" s="60" t="e">
        <f t="shared" si="60"/>
        <v>#NUM!</v>
      </c>
      <c r="U254" s="16"/>
      <c r="V254" s="60">
        <f t="shared" si="61"/>
        <v>0</v>
      </c>
      <c r="W254" s="13">
        <f t="shared" si="62"/>
        <v>0</v>
      </c>
      <c r="X254" s="13">
        <f t="shared" si="63"/>
        <v>0</v>
      </c>
    </row>
    <row r="255" spans="1:24">
      <c r="A255" s="38"/>
      <c r="B255" s="60"/>
      <c r="C255" s="60">
        <f t="shared" si="52"/>
        <v>0</v>
      </c>
      <c r="D255" s="19"/>
      <c r="E255" s="42"/>
      <c r="F255" s="42">
        <f t="shared" si="53"/>
        <v>0</v>
      </c>
      <c r="G255" s="17"/>
      <c r="H255" s="17">
        <f t="shared" si="54"/>
        <v>0</v>
      </c>
      <c r="I255" s="17"/>
      <c r="J255" s="17"/>
      <c r="K255" s="42"/>
      <c r="L255" s="60">
        <f t="shared" si="55"/>
        <v>0</v>
      </c>
      <c r="M255" s="16"/>
      <c r="N255" s="60" t="e">
        <f t="shared" si="56"/>
        <v>#NUM!</v>
      </c>
      <c r="O255" s="16"/>
      <c r="P255" s="60" t="e">
        <f t="shared" si="57"/>
        <v>#NUM!</v>
      </c>
      <c r="Q255" s="60"/>
      <c r="R255" s="60">
        <f t="shared" si="58"/>
        <v>491.67</v>
      </c>
      <c r="S255" s="61" t="e">
        <f t="shared" si="59"/>
        <v>#NUM!</v>
      </c>
      <c r="T255" s="60" t="e">
        <f t="shared" si="60"/>
        <v>#NUM!</v>
      </c>
      <c r="U255" s="16"/>
      <c r="V255" s="60">
        <f t="shared" si="61"/>
        <v>0</v>
      </c>
      <c r="W255" s="13">
        <f t="shared" si="62"/>
        <v>0</v>
      </c>
      <c r="X255" s="13">
        <f t="shared" si="63"/>
        <v>0</v>
      </c>
    </row>
    <row r="256" spans="1:24">
      <c r="A256" s="38"/>
      <c r="B256" s="60"/>
      <c r="C256" s="60">
        <f t="shared" si="52"/>
        <v>0</v>
      </c>
      <c r="D256" s="19"/>
      <c r="E256" s="42"/>
      <c r="F256" s="42">
        <f t="shared" si="53"/>
        <v>0</v>
      </c>
      <c r="G256" s="17"/>
      <c r="H256" s="17">
        <f t="shared" si="54"/>
        <v>0</v>
      </c>
      <c r="I256" s="17"/>
      <c r="J256" s="17"/>
      <c r="K256" s="42"/>
      <c r="L256" s="60">
        <f t="shared" si="55"/>
        <v>0</v>
      </c>
      <c r="M256" s="16"/>
      <c r="N256" s="60" t="e">
        <f t="shared" si="56"/>
        <v>#NUM!</v>
      </c>
      <c r="O256" s="16"/>
      <c r="P256" s="60" t="e">
        <f t="shared" si="57"/>
        <v>#NUM!</v>
      </c>
      <c r="Q256" s="60"/>
      <c r="R256" s="60">
        <f t="shared" si="58"/>
        <v>491.67</v>
      </c>
      <c r="S256" s="61" t="e">
        <f t="shared" si="59"/>
        <v>#NUM!</v>
      </c>
      <c r="T256" s="60" t="e">
        <f t="shared" si="60"/>
        <v>#NUM!</v>
      </c>
      <c r="U256" s="16"/>
      <c r="V256" s="60">
        <f t="shared" si="61"/>
        <v>0</v>
      </c>
      <c r="W256" s="13">
        <f t="shared" si="62"/>
        <v>0</v>
      </c>
      <c r="X256" s="13">
        <f t="shared" si="63"/>
        <v>0</v>
      </c>
    </row>
    <row r="257" spans="1:24">
      <c r="A257" s="38"/>
      <c r="B257" s="60"/>
      <c r="C257" s="60">
        <f t="shared" si="52"/>
        <v>0</v>
      </c>
      <c r="D257" s="19"/>
      <c r="E257" s="42"/>
      <c r="F257" s="42">
        <f t="shared" si="53"/>
        <v>0</v>
      </c>
      <c r="G257" s="17"/>
      <c r="H257" s="17">
        <f t="shared" si="54"/>
        <v>0</v>
      </c>
      <c r="I257" s="17"/>
      <c r="J257" s="17"/>
      <c r="K257" s="42"/>
      <c r="L257" s="60">
        <f t="shared" si="55"/>
        <v>0</v>
      </c>
      <c r="M257" s="16"/>
      <c r="N257" s="60" t="e">
        <f t="shared" si="56"/>
        <v>#NUM!</v>
      </c>
      <c r="O257" s="16"/>
      <c r="P257" s="60" t="e">
        <f t="shared" si="57"/>
        <v>#NUM!</v>
      </c>
      <c r="Q257" s="60"/>
      <c r="R257" s="60">
        <f t="shared" si="58"/>
        <v>491.67</v>
      </c>
      <c r="S257" s="61" t="e">
        <f t="shared" si="59"/>
        <v>#NUM!</v>
      </c>
      <c r="T257" s="60" t="e">
        <f t="shared" si="60"/>
        <v>#NUM!</v>
      </c>
      <c r="U257" s="16"/>
      <c r="V257" s="60">
        <f t="shared" si="61"/>
        <v>0</v>
      </c>
      <c r="W257" s="13">
        <f t="shared" si="62"/>
        <v>0</v>
      </c>
      <c r="X257" s="13">
        <f t="shared" si="63"/>
        <v>0</v>
      </c>
    </row>
    <row r="258" spans="1:24">
      <c r="A258" s="38"/>
      <c r="B258" s="60"/>
      <c r="C258" s="60">
        <f t="shared" si="52"/>
        <v>0</v>
      </c>
      <c r="D258" s="19"/>
      <c r="E258" s="42"/>
      <c r="F258" s="42">
        <f t="shared" si="53"/>
        <v>0</v>
      </c>
      <c r="G258" s="17"/>
      <c r="H258" s="17">
        <f t="shared" si="54"/>
        <v>0</v>
      </c>
      <c r="I258" s="17"/>
      <c r="J258" s="17"/>
      <c r="K258" s="42"/>
      <c r="L258" s="60">
        <f t="shared" si="55"/>
        <v>0</v>
      </c>
      <c r="M258" s="16"/>
      <c r="N258" s="60" t="e">
        <f t="shared" si="56"/>
        <v>#NUM!</v>
      </c>
      <c r="O258" s="16"/>
      <c r="P258" s="60" t="e">
        <f t="shared" si="57"/>
        <v>#NUM!</v>
      </c>
      <c r="Q258" s="60"/>
      <c r="R258" s="60">
        <f t="shared" si="58"/>
        <v>491.67</v>
      </c>
      <c r="S258" s="61" t="e">
        <f t="shared" si="59"/>
        <v>#NUM!</v>
      </c>
      <c r="T258" s="60" t="e">
        <f t="shared" si="60"/>
        <v>#NUM!</v>
      </c>
      <c r="U258" s="16"/>
      <c r="V258" s="60">
        <f t="shared" si="61"/>
        <v>0</v>
      </c>
      <c r="W258" s="13">
        <f t="shared" si="62"/>
        <v>0</v>
      </c>
      <c r="X258" s="13">
        <f t="shared" si="63"/>
        <v>0</v>
      </c>
    </row>
    <row r="259" spans="1:24">
      <c r="A259" s="38"/>
      <c r="B259" s="60"/>
      <c r="C259" s="60">
        <f t="shared" si="52"/>
        <v>0</v>
      </c>
      <c r="D259" s="19"/>
      <c r="E259" s="42"/>
      <c r="F259" s="42">
        <f t="shared" si="53"/>
        <v>0</v>
      </c>
      <c r="G259" s="17"/>
      <c r="H259" s="17">
        <f t="shared" si="54"/>
        <v>0</v>
      </c>
      <c r="I259" s="17"/>
      <c r="J259" s="17"/>
      <c r="K259" s="42"/>
      <c r="L259" s="60">
        <f t="shared" si="55"/>
        <v>0</v>
      </c>
      <c r="M259" s="16"/>
      <c r="N259" s="60" t="e">
        <f t="shared" si="56"/>
        <v>#NUM!</v>
      </c>
      <c r="O259" s="16"/>
      <c r="P259" s="60" t="e">
        <f t="shared" si="57"/>
        <v>#NUM!</v>
      </c>
      <c r="Q259" s="60"/>
      <c r="R259" s="60">
        <f t="shared" si="58"/>
        <v>491.67</v>
      </c>
      <c r="S259" s="61" t="e">
        <f t="shared" si="59"/>
        <v>#NUM!</v>
      </c>
      <c r="T259" s="60" t="e">
        <f t="shared" si="60"/>
        <v>#NUM!</v>
      </c>
      <c r="U259" s="16"/>
      <c r="V259" s="60">
        <f t="shared" si="61"/>
        <v>0</v>
      </c>
      <c r="W259" s="13">
        <f t="shared" si="62"/>
        <v>0</v>
      </c>
      <c r="X259" s="13">
        <f t="shared" si="63"/>
        <v>0</v>
      </c>
    </row>
    <row r="260" spans="1:24">
      <c r="A260" s="38"/>
      <c r="B260" s="60"/>
      <c r="C260" s="60">
        <f t="shared" si="52"/>
        <v>0</v>
      </c>
      <c r="D260" s="19"/>
      <c r="E260" s="42"/>
      <c r="F260" s="42">
        <f t="shared" si="53"/>
        <v>0</v>
      </c>
      <c r="G260" s="17"/>
      <c r="H260" s="17">
        <f t="shared" si="54"/>
        <v>0</v>
      </c>
      <c r="I260" s="17"/>
      <c r="J260" s="17"/>
      <c r="K260" s="42"/>
      <c r="L260" s="60">
        <f t="shared" si="55"/>
        <v>0</v>
      </c>
      <c r="M260" s="16"/>
      <c r="N260" s="60" t="e">
        <f t="shared" si="56"/>
        <v>#NUM!</v>
      </c>
      <c r="O260" s="16"/>
      <c r="P260" s="60" t="e">
        <f t="shared" si="57"/>
        <v>#NUM!</v>
      </c>
      <c r="Q260" s="60"/>
      <c r="R260" s="60">
        <f t="shared" si="58"/>
        <v>491.67</v>
      </c>
      <c r="S260" s="61" t="e">
        <f t="shared" si="59"/>
        <v>#NUM!</v>
      </c>
      <c r="T260" s="60" t="e">
        <f t="shared" si="60"/>
        <v>#NUM!</v>
      </c>
      <c r="U260" s="16"/>
      <c r="V260" s="60">
        <f t="shared" si="61"/>
        <v>0</v>
      </c>
      <c r="W260" s="13">
        <f t="shared" si="62"/>
        <v>0</v>
      </c>
      <c r="X260" s="13">
        <f t="shared" si="63"/>
        <v>0</v>
      </c>
    </row>
    <row r="261" spans="1:24">
      <c r="A261" s="38"/>
      <c r="B261" s="60"/>
      <c r="C261" s="60">
        <f t="shared" si="52"/>
        <v>0</v>
      </c>
      <c r="D261" s="19"/>
      <c r="E261" s="42"/>
      <c r="F261" s="42">
        <f t="shared" si="53"/>
        <v>0</v>
      </c>
      <c r="G261" s="17"/>
      <c r="H261" s="17">
        <f t="shared" si="54"/>
        <v>0</v>
      </c>
      <c r="I261" s="17"/>
      <c r="J261" s="17"/>
      <c r="K261" s="42"/>
      <c r="L261" s="60">
        <f t="shared" si="55"/>
        <v>0</v>
      </c>
      <c r="M261" s="16"/>
      <c r="N261" s="60" t="e">
        <f t="shared" si="56"/>
        <v>#NUM!</v>
      </c>
      <c r="O261" s="16"/>
      <c r="P261" s="60" t="e">
        <f t="shared" si="57"/>
        <v>#NUM!</v>
      </c>
      <c r="Q261" s="60"/>
      <c r="R261" s="60">
        <f t="shared" si="58"/>
        <v>491.67</v>
      </c>
      <c r="S261" s="61" t="e">
        <f t="shared" si="59"/>
        <v>#NUM!</v>
      </c>
      <c r="T261" s="60" t="e">
        <f t="shared" si="60"/>
        <v>#NUM!</v>
      </c>
      <c r="U261" s="16"/>
      <c r="V261" s="60">
        <f t="shared" si="61"/>
        <v>0</v>
      </c>
      <c r="W261" s="13">
        <f t="shared" si="62"/>
        <v>0</v>
      </c>
      <c r="X261" s="13">
        <f t="shared" si="63"/>
        <v>0</v>
      </c>
    </row>
    <row r="262" spans="1:24">
      <c r="A262" s="38"/>
      <c r="B262" s="60"/>
      <c r="C262" s="60">
        <f t="shared" si="52"/>
        <v>0</v>
      </c>
      <c r="D262" s="19"/>
      <c r="E262" s="42"/>
      <c r="F262" s="42">
        <f t="shared" si="53"/>
        <v>0</v>
      </c>
      <c r="G262" s="17"/>
      <c r="H262" s="17">
        <f t="shared" si="54"/>
        <v>0</v>
      </c>
      <c r="I262" s="17"/>
      <c r="J262" s="17"/>
      <c r="K262" s="42"/>
      <c r="L262" s="60">
        <f t="shared" si="55"/>
        <v>0</v>
      </c>
      <c r="M262" s="16"/>
      <c r="N262" s="60" t="e">
        <f t="shared" si="56"/>
        <v>#NUM!</v>
      </c>
      <c r="O262" s="16"/>
      <c r="P262" s="60" t="e">
        <f t="shared" si="57"/>
        <v>#NUM!</v>
      </c>
      <c r="Q262" s="60"/>
      <c r="R262" s="60">
        <f t="shared" si="58"/>
        <v>491.67</v>
      </c>
      <c r="S262" s="61" t="e">
        <f t="shared" si="59"/>
        <v>#NUM!</v>
      </c>
      <c r="T262" s="60" t="e">
        <f t="shared" si="60"/>
        <v>#NUM!</v>
      </c>
      <c r="U262" s="16"/>
      <c r="V262" s="60">
        <f t="shared" si="61"/>
        <v>0</v>
      </c>
      <c r="W262" s="13">
        <f t="shared" si="62"/>
        <v>0</v>
      </c>
      <c r="X262" s="13">
        <f t="shared" si="63"/>
        <v>0</v>
      </c>
    </row>
    <row r="263" spans="1:24">
      <c r="A263" s="38"/>
      <c r="B263" s="60"/>
      <c r="C263" s="60">
        <f t="shared" si="52"/>
        <v>0</v>
      </c>
      <c r="D263" s="19"/>
      <c r="E263" s="42"/>
      <c r="F263" s="42">
        <f t="shared" si="53"/>
        <v>0</v>
      </c>
      <c r="G263" s="17"/>
      <c r="H263" s="17">
        <f t="shared" si="54"/>
        <v>0</v>
      </c>
      <c r="I263" s="17"/>
      <c r="J263" s="17"/>
      <c r="K263" s="42"/>
      <c r="L263" s="60">
        <f t="shared" si="55"/>
        <v>0</v>
      </c>
      <c r="M263" s="16"/>
      <c r="N263" s="60" t="e">
        <f t="shared" si="56"/>
        <v>#NUM!</v>
      </c>
      <c r="O263" s="16"/>
      <c r="P263" s="60" t="e">
        <f t="shared" si="57"/>
        <v>#NUM!</v>
      </c>
      <c r="Q263" s="60"/>
      <c r="R263" s="60">
        <f t="shared" si="58"/>
        <v>491.67</v>
      </c>
      <c r="S263" s="61" t="e">
        <f t="shared" si="59"/>
        <v>#NUM!</v>
      </c>
      <c r="T263" s="60" t="e">
        <f t="shared" si="60"/>
        <v>#NUM!</v>
      </c>
      <c r="U263" s="16"/>
      <c r="V263" s="60">
        <f t="shared" si="61"/>
        <v>0</v>
      </c>
      <c r="W263" s="13">
        <f t="shared" si="62"/>
        <v>0</v>
      </c>
      <c r="X263" s="13">
        <f t="shared" si="63"/>
        <v>0</v>
      </c>
    </row>
    <row r="264" spans="1:24">
      <c r="A264" s="38"/>
      <c r="B264" s="60"/>
      <c r="C264" s="60">
        <f t="shared" si="52"/>
        <v>0</v>
      </c>
      <c r="D264" s="19"/>
      <c r="E264" s="42"/>
      <c r="F264" s="42">
        <f t="shared" si="53"/>
        <v>0</v>
      </c>
      <c r="G264" s="17"/>
      <c r="H264" s="17">
        <f t="shared" si="54"/>
        <v>0</v>
      </c>
      <c r="I264" s="17"/>
      <c r="J264" s="17"/>
      <c r="K264" s="42"/>
      <c r="L264" s="60">
        <f t="shared" si="55"/>
        <v>0</v>
      </c>
      <c r="M264" s="16"/>
      <c r="N264" s="60" t="e">
        <f t="shared" si="56"/>
        <v>#NUM!</v>
      </c>
      <c r="O264" s="16"/>
      <c r="P264" s="60" t="e">
        <f t="shared" si="57"/>
        <v>#NUM!</v>
      </c>
      <c r="Q264" s="60"/>
      <c r="R264" s="60">
        <f t="shared" si="58"/>
        <v>491.67</v>
      </c>
      <c r="S264" s="61" t="e">
        <f t="shared" si="59"/>
        <v>#NUM!</v>
      </c>
      <c r="T264" s="60" t="e">
        <f t="shared" si="60"/>
        <v>#NUM!</v>
      </c>
      <c r="U264" s="16"/>
      <c r="V264" s="60">
        <f t="shared" si="61"/>
        <v>0</v>
      </c>
      <c r="W264" s="13">
        <f t="shared" si="62"/>
        <v>0</v>
      </c>
      <c r="X264" s="13">
        <f t="shared" si="63"/>
        <v>0</v>
      </c>
    </row>
    <row r="265" spans="1:24">
      <c r="A265" s="38"/>
      <c r="B265" s="60"/>
      <c r="C265" s="60">
        <f t="shared" si="52"/>
        <v>0</v>
      </c>
      <c r="D265" s="19"/>
      <c r="E265" s="42"/>
      <c r="F265" s="42">
        <f t="shared" si="53"/>
        <v>0</v>
      </c>
      <c r="G265" s="17"/>
      <c r="H265" s="17">
        <f t="shared" si="54"/>
        <v>0</v>
      </c>
      <c r="I265" s="17"/>
      <c r="J265" s="17"/>
      <c r="K265" s="42"/>
      <c r="L265" s="60">
        <f t="shared" si="55"/>
        <v>0</v>
      </c>
      <c r="M265" s="16"/>
      <c r="N265" s="60" t="e">
        <f t="shared" si="56"/>
        <v>#NUM!</v>
      </c>
      <c r="O265" s="16"/>
      <c r="P265" s="60" t="e">
        <f t="shared" si="57"/>
        <v>#NUM!</v>
      </c>
      <c r="Q265" s="60"/>
      <c r="R265" s="60">
        <f t="shared" si="58"/>
        <v>491.67</v>
      </c>
      <c r="S265" s="61" t="e">
        <f t="shared" si="59"/>
        <v>#NUM!</v>
      </c>
      <c r="T265" s="60" t="e">
        <f t="shared" si="60"/>
        <v>#NUM!</v>
      </c>
      <c r="U265" s="16"/>
      <c r="V265" s="60">
        <f t="shared" si="61"/>
        <v>0</v>
      </c>
      <c r="W265" s="13">
        <f t="shared" si="62"/>
        <v>0</v>
      </c>
      <c r="X265" s="13">
        <f t="shared" si="63"/>
        <v>0</v>
      </c>
    </row>
    <row r="266" spans="1:24">
      <c r="A266" s="38"/>
      <c r="B266" s="60"/>
      <c r="C266" s="60">
        <f t="shared" si="52"/>
        <v>0</v>
      </c>
      <c r="D266" s="19"/>
      <c r="E266" s="42"/>
      <c r="F266" s="42">
        <f t="shared" si="53"/>
        <v>0</v>
      </c>
      <c r="G266" s="17"/>
      <c r="H266" s="17">
        <f t="shared" si="54"/>
        <v>0</v>
      </c>
      <c r="I266" s="17"/>
      <c r="J266" s="17"/>
      <c r="K266" s="42"/>
      <c r="L266" s="60">
        <f t="shared" si="55"/>
        <v>0</v>
      </c>
      <c r="M266" s="16"/>
      <c r="N266" s="60" t="e">
        <f t="shared" si="56"/>
        <v>#NUM!</v>
      </c>
      <c r="O266" s="16"/>
      <c r="P266" s="60" t="e">
        <f t="shared" si="57"/>
        <v>#NUM!</v>
      </c>
      <c r="Q266" s="60"/>
      <c r="R266" s="60">
        <f t="shared" si="58"/>
        <v>491.67</v>
      </c>
      <c r="S266" s="61" t="e">
        <f t="shared" si="59"/>
        <v>#NUM!</v>
      </c>
      <c r="T266" s="60" t="e">
        <f t="shared" si="60"/>
        <v>#NUM!</v>
      </c>
      <c r="U266" s="16"/>
      <c r="V266" s="60">
        <f t="shared" si="61"/>
        <v>0</v>
      </c>
      <c r="W266" s="13">
        <f t="shared" si="62"/>
        <v>0</v>
      </c>
      <c r="X266" s="13">
        <f t="shared" si="63"/>
        <v>0</v>
      </c>
    </row>
    <row r="267" spans="1:24">
      <c r="A267" s="38"/>
      <c r="B267" s="60"/>
      <c r="C267" s="60">
        <f t="shared" si="52"/>
        <v>0</v>
      </c>
      <c r="D267" s="19"/>
      <c r="E267" s="42"/>
      <c r="F267" s="42">
        <f t="shared" si="53"/>
        <v>0</v>
      </c>
      <c r="G267" s="17"/>
      <c r="H267" s="17">
        <f t="shared" si="54"/>
        <v>0</v>
      </c>
      <c r="I267" s="17"/>
      <c r="J267" s="17"/>
      <c r="K267" s="42"/>
      <c r="L267" s="60">
        <f t="shared" si="55"/>
        <v>0</v>
      </c>
      <c r="M267" s="16"/>
      <c r="N267" s="60" t="e">
        <f t="shared" si="56"/>
        <v>#NUM!</v>
      </c>
      <c r="O267" s="16"/>
      <c r="P267" s="60" t="e">
        <f t="shared" si="57"/>
        <v>#NUM!</v>
      </c>
      <c r="Q267" s="60"/>
      <c r="R267" s="60">
        <f t="shared" si="58"/>
        <v>491.67</v>
      </c>
      <c r="S267" s="61" t="e">
        <f t="shared" si="59"/>
        <v>#NUM!</v>
      </c>
      <c r="T267" s="60" t="e">
        <f t="shared" si="60"/>
        <v>#NUM!</v>
      </c>
      <c r="U267" s="16"/>
      <c r="V267" s="60">
        <f t="shared" si="61"/>
        <v>0</v>
      </c>
      <c r="W267" s="13">
        <f t="shared" si="62"/>
        <v>0</v>
      </c>
      <c r="X267" s="13">
        <f t="shared" si="63"/>
        <v>0</v>
      </c>
    </row>
    <row r="268" spans="1:24">
      <c r="A268" s="38"/>
      <c r="B268" s="60"/>
      <c r="C268" s="60">
        <f t="shared" si="52"/>
        <v>0</v>
      </c>
      <c r="D268" s="19"/>
      <c r="E268" s="42"/>
      <c r="F268" s="42">
        <f t="shared" si="53"/>
        <v>0</v>
      </c>
      <c r="G268" s="17"/>
      <c r="H268" s="17">
        <f t="shared" si="54"/>
        <v>0</v>
      </c>
      <c r="I268" s="17"/>
      <c r="J268" s="17"/>
      <c r="K268" s="42"/>
      <c r="L268" s="60">
        <f t="shared" si="55"/>
        <v>0</v>
      </c>
      <c r="M268" s="16"/>
      <c r="N268" s="60" t="e">
        <f t="shared" si="56"/>
        <v>#NUM!</v>
      </c>
      <c r="O268" s="16"/>
      <c r="P268" s="60" t="e">
        <f t="shared" si="57"/>
        <v>#NUM!</v>
      </c>
      <c r="Q268" s="60"/>
      <c r="R268" s="60">
        <f t="shared" si="58"/>
        <v>491.67</v>
      </c>
      <c r="S268" s="61" t="e">
        <f t="shared" si="59"/>
        <v>#NUM!</v>
      </c>
      <c r="T268" s="60" t="e">
        <f t="shared" si="60"/>
        <v>#NUM!</v>
      </c>
      <c r="U268" s="16"/>
      <c r="V268" s="60">
        <f t="shared" si="61"/>
        <v>0</v>
      </c>
      <c r="W268" s="13">
        <f t="shared" si="62"/>
        <v>0</v>
      </c>
      <c r="X268" s="13">
        <f t="shared" si="63"/>
        <v>0</v>
      </c>
    </row>
    <row r="269" spans="1:24">
      <c r="A269" s="38"/>
      <c r="B269" s="60"/>
      <c r="C269" s="60">
        <f t="shared" si="52"/>
        <v>0</v>
      </c>
      <c r="D269" s="19"/>
      <c r="E269" s="42"/>
      <c r="F269" s="42">
        <f t="shared" si="53"/>
        <v>0</v>
      </c>
      <c r="G269" s="17"/>
      <c r="H269" s="17">
        <f t="shared" si="54"/>
        <v>0</v>
      </c>
      <c r="I269" s="17"/>
      <c r="J269" s="17"/>
      <c r="K269" s="42"/>
      <c r="L269" s="60">
        <f t="shared" si="55"/>
        <v>0</v>
      </c>
      <c r="M269" s="16"/>
      <c r="N269" s="60" t="e">
        <f t="shared" si="56"/>
        <v>#NUM!</v>
      </c>
      <c r="O269" s="16"/>
      <c r="P269" s="60" t="e">
        <f t="shared" si="57"/>
        <v>#NUM!</v>
      </c>
      <c r="Q269" s="60"/>
      <c r="R269" s="60">
        <f t="shared" si="58"/>
        <v>491.67</v>
      </c>
      <c r="S269" s="61" t="e">
        <f t="shared" si="59"/>
        <v>#NUM!</v>
      </c>
      <c r="T269" s="60" t="e">
        <f t="shared" si="60"/>
        <v>#NUM!</v>
      </c>
      <c r="U269" s="16"/>
      <c r="V269" s="60">
        <f t="shared" si="61"/>
        <v>0</v>
      </c>
      <c r="W269" s="13">
        <f t="shared" si="62"/>
        <v>0</v>
      </c>
      <c r="X269" s="13">
        <f t="shared" si="63"/>
        <v>0</v>
      </c>
    </row>
    <row r="270" spans="1:24">
      <c r="A270" s="38"/>
      <c r="B270" s="60"/>
      <c r="C270" s="60">
        <f t="shared" si="52"/>
        <v>0</v>
      </c>
      <c r="D270" s="19"/>
      <c r="E270" s="42"/>
      <c r="F270" s="42">
        <f t="shared" si="53"/>
        <v>0</v>
      </c>
      <c r="G270" s="17"/>
      <c r="H270" s="17">
        <f t="shared" si="54"/>
        <v>0</v>
      </c>
      <c r="I270" s="17"/>
      <c r="J270" s="17"/>
      <c r="K270" s="42"/>
      <c r="L270" s="60">
        <f t="shared" si="55"/>
        <v>0</v>
      </c>
      <c r="M270" s="16"/>
      <c r="N270" s="60" t="e">
        <f t="shared" si="56"/>
        <v>#NUM!</v>
      </c>
      <c r="O270" s="16"/>
      <c r="P270" s="60" t="e">
        <f t="shared" si="57"/>
        <v>#NUM!</v>
      </c>
      <c r="Q270" s="60"/>
      <c r="R270" s="60">
        <f t="shared" si="58"/>
        <v>491.67</v>
      </c>
      <c r="S270" s="61" t="e">
        <f t="shared" si="59"/>
        <v>#NUM!</v>
      </c>
      <c r="T270" s="60" t="e">
        <f t="shared" si="60"/>
        <v>#NUM!</v>
      </c>
      <c r="U270" s="16"/>
      <c r="V270" s="60">
        <f t="shared" si="61"/>
        <v>0</v>
      </c>
      <c r="W270" s="13">
        <f t="shared" si="62"/>
        <v>0</v>
      </c>
      <c r="X270" s="13">
        <f t="shared" si="63"/>
        <v>0</v>
      </c>
    </row>
    <row r="271" spans="1:24">
      <c r="A271" s="38"/>
      <c r="B271" s="60"/>
      <c r="C271" s="60">
        <f t="shared" ref="C271:C334" si="64">8.34*B271</f>
        <v>0</v>
      </c>
      <c r="D271" s="19"/>
      <c r="E271" s="42"/>
      <c r="F271" s="42">
        <f t="shared" ref="F271:F334" si="65">E271/6.895</f>
        <v>0</v>
      </c>
      <c r="G271" s="17"/>
      <c r="H271" s="17">
        <f t="shared" ref="H271:H334" si="66">G271/6.895</f>
        <v>0</v>
      </c>
      <c r="I271" s="17"/>
      <c r="J271" s="17"/>
      <c r="K271" s="42"/>
      <c r="L271" s="60">
        <f t="shared" ref="L271:L334" si="67">(J271-I271)/(90-10)</f>
        <v>0</v>
      </c>
      <c r="M271" s="16"/>
      <c r="N271" s="60" t="e">
        <f t="shared" ref="N271:N334" si="68">15.64-1.854*L271^0.5-(0.8742-0.328*L271^0.5)*LN(H271)</f>
        <v>#NUM!</v>
      </c>
      <c r="O271" s="16"/>
      <c r="P271" s="60" t="e">
        <f t="shared" ref="P271:P334" si="69">8742-1042*L271^0.5-(1049-179.4*L271^0.5)*LN(H271)</f>
        <v>#NUM!</v>
      </c>
      <c r="Q271" s="60"/>
      <c r="R271" s="60">
        <f t="shared" ref="R271:R334" si="70">459.67+32+Q271*1.8</f>
        <v>491.67</v>
      </c>
      <c r="S271" s="61" t="e">
        <f t="shared" ref="S271:S334" si="71">EXP(N271-(P271/R271))</f>
        <v>#NUM!</v>
      </c>
      <c r="T271" s="60" t="e">
        <f t="shared" ref="T271:T334" si="72">S271*6.895</f>
        <v>#NUM!</v>
      </c>
      <c r="U271" s="16"/>
      <c r="V271" s="60">
        <f t="shared" ref="V271:V334" si="73">U271*6.895</f>
        <v>0</v>
      </c>
      <c r="W271" s="13">
        <f t="shared" ref="W271:W334" si="74">IF((G271="")+(I271="")+(J271="")+(Q271=""),U271,S271)</f>
        <v>0</v>
      </c>
      <c r="X271" s="13">
        <f t="shared" ref="X271:X334" si="75">W271*6.895</f>
        <v>0</v>
      </c>
    </row>
    <row r="272" spans="1:24">
      <c r="A272" s="38"/>
      <c r="B272" s="60"/>
      <c r="C272" s="60">
        <f t="shared" si="64"/>
        <v>0</v>
      </c>
      <c r="D272" s="19"/>
      <c r="E272" s="42"/>
      <c r="F272" s="42">
        <f t="shared" si="65"/>
        <v>0</v>
      </c>
      <c r="G272" s="17"/>
      <c r="H272" s="17">
        <f t="shared" si="66"/>
        <v>0</v>
      </c>
      <c r="I272" s="17"/>
      <c r="J272" s="17"/>
      <c r="K272" s="42"/>
      <c r="L272" s="60">
        <f t="shared" si="67"/>
        <v>0</v>
      </c>
      <c r="M272" s="16"/>
      <c r="N272" s="60" t="e">
        <f t="shared" si="68"/>
        <v>#NUM!</v>
      </c>
      <c r="O272" s="16"/>
      <c r="P272" s="60" t="e">
        <f t="shared" si="69"/>
        <v>#NUM!</v>
      </c>
      <c r="Q272" s="60"/>
      <c r="R272" s="60">
        <f t="shared" si="70"/>
        <v>491.67</v>
      </c>
      <c r="S272" s="61" t="e">
        <f t="shared" si="71"/>
        <v>#NUM!</v>
      </c>
      <c r="T272" s="60" t="e">
        <f t="shared" si="72"/>
        <v>#NUM!</v>
      </c>
      <c r="U272" s="16"/>
      <c r="V272" s="60">
        <f t="shared" si="73"/>
        <v>0</v>
      </c>
      <c r="W272" s="13">
        <f t="shared" si="74"/>
        <v>0</v>
      </c>
      <c r="X272" s="13">
        <f t="shared" si="75"/>
        <v>0</v>
      </c>
    </row>
    <row r="273" spans="1:24">
      <c r="A273" s="38"/>
      <c r="B273" s="60"/>
      <c r="C273" s="60">
        <f t="shared" si="64"/>
        <v>0</v>
      </c>
      <c r="D273" s="19"/>
      <c r="E273" s="42"/>
      <c r="F273" s="42">
        <f t="shared" si="65"/>
        <v>0</v>
      </c>
      <c r="G273" s="17"/>
      <c r="H273" s="17">
        <f t="shared" si="66"/>
        <v>0</v>
      </c>
      <c r="I273" s="17"/>
      <c r="J273" s="17"/>
      <c r="K273" s="42"/>
      <c r="L273" s="60">
        <f t="shared" si="67"/>
        <v>0</v>
      </c>
      <c r="M273" s="16"/>
      <c r="N273" s="60" t="e">
        <f t="shared" si="68"/>
        <v>#NUM!</v>
      </c>
      <c r="O273" s="16"/>
      <c r="P273" s="60" t="e">
        <f t="shared" si="69"/>
        <v>#NUM!</v>
      </c>
      <c r="Q273" s="60"/>
      <c r="R273" s="60">
        <f t="shared" si="70"/>
        <v>491.67</v>
      </c>
      <c r="S273" s="61" t="e">
        <f t="shared" si="71"/>
        <v>#NUM!</v>
      </c>
      <c r="T273" s="60" t="e">
        <f t="shared" si="72"/>
        <v>#NUM!</v>
      </c>
      <c r="U273" s="16"/>
      <c r="V273" s="60">
        <f t="shared" si="73"/>
        <v>0</v>
      </c>
      <c r="W273" s="13">
        <f t="shared" si="74"/>
        <v>0</v>
      </c>
      <c r="X273" s="13">
        <f t="shared" si="75"/>
        <v>0</v>
      </c>
    </row>
    <row r="274" spans="1:24">
      <c r="A274" s="38"/>
      <c r="B274" s="60"/>
      <c r="C274" s="60">
        <f t="shared" si="64"/>
        <v>0</v>
      </c>
      <c r="D274" s="19"/>
      <c r="E274" s="42"/>
      <c r="F274" s="42">
        <f t="shared" si="65"/>
        <v>0</v>
      </c>
      <c r="G274" s="17"/>
      <c r="H274" s="17">
        <f t="shared" si="66"/>
        <v>0</v>
      </c>
      <c r="I274" s="17"/>
      <c r="J274" s="17"/>
      <c r="K274" s="42"/>
      <c r="L274" s="60">
        <f t="shared" si="67"/>
        <v>0</v>
      </c>
      <c r="M274" s="16"/>
      <c r="N274" s="60" t="e">
        <f t="shared" si="68"/>
        <v>#NUM!</v>
      </c>
      <c r="O274" s="16"/>
      <c r="P274" s="60" t="e">
        <f t="shared" si="69"/>
        <v>#NUM!</v>
      </c>
      <c r="Q274" s="60"/>
      <c r="R274" s="60">
        <f t="shared" si="70"/>
        <v>491.67</v>
      </c>
      <c r="S274" s="61" t="e">
        <f t="shared" si="71"/>
        <v>#NUM!</v>
      </c>
      <c r="T274" s="60" t="e">
        <f t="shared" si="72"/>
        <v>#NUM!</v>
      </c>
      <c r="U274" s="16"/>
      <c r="V274" s="60">
        <f t="shared" si="73"/>
        <v>0</v>
      </c>
      <c r="W274" s="13">
        <f t="shared" si="74"/>
        <v>0</v>
      </c>
      <c r="X274" s="13">
        <f t="shared" si="75"/>
        <v>0</v>
      </c>
    </row>
    <row r="275" spans="1:24">
      <c r="A275" s="38"/>
      <c r="B275" s="60"/>
      <c r="C275" s="60">
        <f t="shared" si="64"/>
        <v>0</v>
      </c>
      <c r="D275" s="19"/>
      <c r="E275" s="42"/>
      <c r="F275" s="42">
        <f t="shared" si="65"/>
        <v>0</v>
      </c>
      <c r="G275" s="17"/>
      <c r="H275" s="17">
        <f t="shared" si="66"/>
        <v>0</v>
      </c>
      <c r="I275" s="17"/>
      <c r="J275" s="17"/>
      <c r="K275" s="42"/>
      <c r="L275" s="60">
        <f t="shared" si="67"/>
        <v>0</v>
      </c>
      <c r="M275" s="16"/>
      <c r="N275" s="60" t="e">
        <f t="shared" si="68"/>
        <v>#NUM!</v>
      </c>
      <c r="O275" s="16"/>
      <c r="P275" s="60" t="e">
        <f t="shared" si="69"/>
        <v>#NUM!</v>
      </c>
      <c r="Q275" s="60"/>
      <c r="R275" s="60">
        <f t="shared" si="70"/>
        <v>491.67</v>
      </c>
      <c r="S275" s="61" t="e">
        <f t="shared" si="71"/>
        <v>#NUM!</v>
      </c>
      <c r="T275" s="60" t="e">
        <f t="shared" si="72"/>
        <v>#NUM!</v>
      </c>
      <c r="U275" s="16"/>
      <c r="V275" s="60">
        <f t="shared" si="73"/>
        <v>0</v>
      </c>
      <c r="W275" s="13">
        <f t="shared" si="74"/>
        <v>0</v>
      </c>
      <c r="X275" s="13">
        <f t="shared" si="75"/>
        <v>0</v>
      </c>
    </row>
    <row r="276" spans="1:24">
      <c r="A276" s="38"/>
      <c r="B276" s="60"/>
      <c r="C276" s="60">
        <f t="shared" si="64"/>
        <v>0</v>
      </c>
      <c r="D276" s="19"/>
      <c r="E276" s="42"/>
      <c r="F276" s="42">
        <f t="shared" si="65"/>
        <v>0</v>
      </c>
      <c r="G276" s="17"/>
      <c r="H276" s="17">
        <f t="shared" si="66"/>
        <v>0</v>
      </c>
      <c r="I276" s="17"/>
      <c r="J276" s="17"/>
      <c r="K276" s="42"/>
      <c r="L276" s="60">
        <f t="shared" si="67"/>
        <v>0</v>
      </c>
      <c r="M276" s="16"/>
      <c r="N276" s="60" t="e">
        <f t="shared" si="68"/>
        <v>#NUM!</v>
      </c>
      <c r="O276" s="16"/>
      <c r="P276" s="60" t="e">
        <f t="shared" si="69"/>
        <v>#NUM!</v>
      </c>
      <c r="Q276" s="60"/>
      <c r="R276" s="60">
        <f t="shared" si="70"/>
        <v>491.67</v>
      </c>
      <c r="S276" s="61" t="e">
        <f t="shared" si="71"/>
        <v>#NUM!</v>
      </c>
      <c r="T276" s="60" t="e">
        <f t="shared" si="72"/>
        <v>#NUM!</v>
      </c>
      <c r="U276" s="16"/>
      <c r="V276" s="60">
        <f t="shared" si="73"/>
        <v>0</v>
      </c>
      <c r="W276" s="13">
        <f t="shared" si="74"/>
        <v>0</v>
      </c>
      <c r="X276" s="13">
        <f t="shared" si="75"/>
        <v>0</v>
      </c>
    </row>
    <row r="277" spans="1:24">
      <c r="A277" s="38"/>
      <c r="B277" s="60"/>
      <c r="C277" s="60">
        <f t="shared" si="64"/>
        <v>0</v>
      </c>
      <c r="D277" s="19"/>
      <c r="E277" s="42"/>
      <c r="F277" s="42">
        <f t="shared" si="65"/>
        <v>0</v>
      </c>
      <c r="G277" s="17"/>
      <c r="H277" s="17">
        <f t="shared" si="66"/>
        <v>0</v>
      </c>
      <c r="I277" s="17"/>
      <c r="J277" s="17"/>
      <c r="K277" s="42"/>
      <c r="L277" s="60">
        <f t="shared" si="67"/>
        <v>0</v>
      </c>
      <c r="M277" s="16"/>
      <c r="N277" s="60" t="e">
        <f t="shared" si="68"/>
        <v>#NUM!</v>
      </c>
      <c r="O277" s="16"/>
      <c r="P277" s="60" t="e">
        <f t="shared" si="69"/>
        <v>#NUM!</v>
      </c>
      <c r="Q277" s="60"/>
      <c r="R277" s="60">
        <f t="shared" si="70"/>
        <v>491.67</v>
      </c>
      <c r="S277" s="61" t="e">
        <f t="shared" si="71"/>
        <v>#NUM!</v>
      </c>
      <c r="T277" s="60" t="e">
        <f t="shared" si="72"/>
        <v>#NUM!</v>
      </c>
      <c r="U277" s="16"/>
      <c r="V277" s="60">
        <f t="shared" si="73"/>
        <v>0</v>
      </c>
      <c r="W277" s="13">
        <f t="shared" si="74"/>
        <v>0</v>
      </c>
      <c r="X277" s="13">
        <f t="shared" si="75"/>
        <v>0</v>
      </c>
    </row>
    <row r="278" spans="1:24">
      <c r="A278" s="38"/>
      <c r="B278" s="60"/>
      <c r="C278" s="60">
        <f t="shared" si="64"/>
        <v>0</v>
      </c>
      <c r="D278" s="19"/>
      <c r="E278" s="42"/>
      <c r="F278" s="42">
        <f t="shared" si="65"/>
        <v>0</v>
      </c>
      <c r="G278" s="17"/>
      <c r="H278" s="17">
        <f t="shared" si="66"/>
        <v>0</v>
      </c>
      <c r="I278" s="17"/>
      <c r="J278" s="17"/>
      <c r="K278" s="42"/>
      <c r="L278" s="60">
        <f t="shared" si="67"/>
        <v>0</v>
      </c>
      <c r="M278" s="16"/>
      <c r="N278" s="60" t="e">
        <f t="shared" si="68"/>
        <v>#NUM!</v>
      </c>
      <c r="O278" s="16"/>
      <c r="P278" s="60" t="e">
        <f t="shared" si="69"/>
        <v>#NUM!</v>
      </c>
      <c r="Q278" s="60"/>
      <c r="R278" s="60">
        <f t="shared" si="70"/>
        <v>491.67</v>
      </c>
      <c r="S278" s="61" t="e">
        <f t="shared" si="71"/>
        <v>#NUM!</v>
      </c>
      <c r="T278" s="60" t="e">
        <f t="shared" si="72"/>
        <v>#NUM!</v>
      </c>
      <c r="U278" s="16"/>
      <c r="V278" s="60">
        <f t="shared" si="73"/>
        <v>0</v>
      </c>
      <c r="W278" s="13">
        <f t="shared" si="74"/>
        <v>0</v>
      </c>
      <c r="X278" s="13">
        <f t="shared" si="75"/>
        <v>0</v>
      </c>
    </row>
    <row r="279" spans="1:24">
      <c r="A279" s="38"/>
      <c r="B279" s="60"/>
      <c r="C279" s="60">
        <f t="shared" si="64"/>
        <v>0</v>
      </c>
      <c r="D279" s="19"/>
      <c r="E279" s="42"/>
      <c r="F279" s="42">
        <f t="shared" si="65"/>
        <v>0</v>
      </c>
      <c r="G279" s="17"/>
      <c r="H279" s="17">
        <f t="shared" si="66"/>
        <v>0</v>
      </c>
      <c r="I279" s="17"/>
      <c r="J279" s="17"/>
      <c r="K279" s="42"/>
      <c r="L279" s="60">
        <f t="shared" si="67"/>
        <v>0</v>
      </c>
      <c r="M279" s="16"/>
      <c r="N279" s="60" t="e">
        <f t="shared" si="68"/>
        <v>#NUM!</v>
      </c>
      <c r="O279" s="16"/>
      <c r="P279" s="60" t="e">
        <f t="shared" si="69"/>
        <v>#NUM!</v>
      </c>
      <c r="Q279" s="60"/>
      <c r="R279" s="60">
        <f t="shared" si="70"/>
        <v>491.67</v>
      </c>
      <c r="S279" s="61" t="e">
        <f t="shared" si="71"/>
        <v>#NUM!</v>
      </c>
      <c r="T279" s="60" t="e">
        <f t="shared" si="72"/>
        <v>#NUM!</v>
      </c>
      <c r="U279" s="16"/>
      <c r="V279" s="60">
        <f t="shared" si="73"/>
        <v>0</v>
      </c>
      <c r="W279" s="13">
        <f t="shared" si="74"/>
        <v>0</v>
      </c>
      <c r="X279" s="13">
        <f t="shared" si="75"/>
        <v>0</v>
      </c>
    </row>
    <row r="280" spans="1:24">
      <c r="A280" s="38"/>
      <c r="B280" s="60"/>
      <c r="C280" s="60">
        <f t="shared" si="64"/>
        <v>0</v>
      </c>
      <c r="D280" s="19"/>
      <c r="E280" s="42"/>
      <c r="F280" s="42">
        <f t="shared" si="65"/>
        <v>0</v>
      </c>
      <c r="G280" s="17"/>
      <c r="H280" s="17">
        <f t="shared" si="66"/>
        <v>0</v>
      </c>
      <c r="I280" s="17"/>
      <c r="J280" s="17"/>
      <c r="K280" s="42"/>
      <c r="L280" s="60">
        <f t="shared" si="67"/>
        <v>0</v>
      </c>
      <c r="M280" s="16"/>
      <c r="N280" s="60" t="e">
        <f t="shared" si="68"/>
        <v>#NUM!</v>
      </c>
      <c r="O280" s="16"/>
      <c r="P280" s="60" t="e">
        <f t="shared" si="69"/>
        <v>#NUM!</v>
      </c>
      <c r="Q280" s="60"/>
      <c r="R280" s="60">
        <f t="shared" si="70"/>
        <v>491.67</v>
      </c>
      <c r="S280" s="61" t="e">
        <f t="shared" si="71"/>
        <v>#NUM!</v>
      </c>
      <c r="T280" s="60" t="e">
        <f t="shared" si="72"/>
        <v>#NUM!</v>
      </c>
      <c r="U280" s="16"/>
      <c r="V280" s="60">
        <f t="shared" si="73"/>
        <v>0</v>
      </c>
      <c r="W280" s="13">
        <f t="shared" si="74"/>
        <v>0</v>
      </c>
      <c r="X280" s="13">
        <f t="shared" si="75"/>
        <v>0</v>
      </c>
    </row>
    <row r="281" spans="1:24">
      <c r="A281" s="38"/>
      <c r="B281" s="60"/>
      <c r="C281" s="60">
        <f t="shared" si="64"/>
        <v>0</v>
      </c>
      <c r="D281" s="19"/>
      <c r="E281" s="42"/>
      <c r="F281" s="42">
        <f t="shared" si="65"/>
        <v>0</v>
      </c>
      <c r="G281" s="17"/>
      <c r="H281" s="17">
        <f t="shared" si="66"/>
        <v>0</v>
      </c>
      <c r="I281" s="17"/>
      <c r="J281" s="17"/>
      <c r="K281" s="42"/>
      <c r="L281" s="60">
        <f t="shared" si="67"/>
        <v>0</v>
      </c>
      <c r="M281" s="16"/>
      <c r="N281" s="60" t="e">
        <f t="shared" si="68"/>
        <v>#NUM!</v>
      </c>
      <c r="O281" s="16"/>
      <c r="P281" s="60" t="e">
        <f t="shared" si="69"/>
        <v>#NUM!</v>
      </c>
      <c r="Q281" s="60"/>
      <c r="R281" s="60">
        <f t="shared" si="70"/>
        <v>491.67</v>
      </c>
      <c r="S281" s="61" t="e">
        <f t="shared" si="71"/>
        <v>#NUM!</v>
      </c>
      <c r="T281" s="60" t="e">
        <f t="shared" si="72"/>
        <v>#NUM!</v>
      </c>
      <c r="U281" s="16"/>
      <c r="V281" s="60">
        <f t="shared" si="73"/>
        <v>0</v>
      </c>
      <c r="W281" s="13">
        <f t="shared" si="74"/>
        <v>0</v>
      </c>
      <c r="X281" s="13">
        <f t="shared" si="75"/>
        <v>0</v>
      </c>
    </row>
    <row r="282" spans="1:24">
      <c r="A282" s="38"/>
      <c r="B282" s="60"/>
      <c r="C282" s="60">
        <f t="shared" si="64"/>
        <v>0</v>
      </c>
      <c r="D282" s="19"/>
      <c r="E282" s="42"/>
      <c r="F282" s="42">
        <f t="shared" si="65"/>
        <v>0</v>
      </c>
      <c r="G282" s="17"/>
      <c r="H282" s="17">
        <f t="shared" si="66"/>
        <v>0</v>
      </c>
      <c r="I282" s="17"/>
      <c r="J282" s="17"/>
      <c r="K282" s="42"/>
      <c r="L282" s="60">
        <f t="shared" si="67"/>
        <v>0</v>
      </c>
      <c r="M282" s="16"/>
      <c r="N282" s="60" t="e">
        <f t="shared" si="68"/>
        <v>#NUM!</v>
      </c>
      <c r="O282" s="16"/>
      <c r="P282" s="60" t="e">
        <f t="shared" si="69"/>
        <v>#NUM!</v>
      </c>
      <c r="Q282" s="60"/>
      <c r="R282" s="60">
        <f t="shared" si="70"/>
        <v>491.67</v>
      </c>
      <c r="S282" s="61" t="e">
        <f t="shared" si="71"/>
        <v>#NUM!</v>
      </c>
      <c r="T282" s="60" t="e">
        <f t="shared" si="72"/>
        <v>#NUM!</v>
      </c>
      <c r="U282" s="16"/>
      <c r="V282" s="60">
        <f t="shared" si="73"/>
        <v>0</v>
      </c>
      <c r="W282" s="13">
        <f t="shared" si="74"/>
        <v>0</v>
      </c>
      <c r="X282" s="13">
        <f t="shared" si="75"/>
        <v>0</v>
      </c>
    </row>
    <row r="283" spans="1:24">
      <c r="A283" s="38"/>
      <c r="B283" s="60"/>
      <c r="C283" s="60">
        <f t="shared" si="64"/>
        <v>0</v>
      </c>
      <c r="D283" s="19"/>
      <c r="E283" s="42"/>
      <c r="F283" s="42">
        <f t="shared" si="65"/>
        <v>0</v>
      </c>
      <c r="G283" s="17"/>
      <c r="H283" s="17">
        <f t="shared" si="66"/>
        <v>0</v>
      </c>
      <c r="I283" s="17"/>
      <c r="J283" s="17"/>
      <c r="K283" s="42"/>
      <c r="L283" s="60">
        <f t="shared" si="67"/>
        <v>0</v>
      </c>
      <c r="M283" s="16"/>
      <c r="N283" s="60" t="e">
        <f t="shared" si="68"/>
        <v>#NUM!</v>
      </c>
      <c r="O283" s="16"/>
      <c r="P283" s="60" t="e">
        <f t="shared" si="69"/>
        <v>#NUM!</v>
      </c>
      <c r="Q283" s="60"/>
      <c r="R283" s="60">
        <f t="shared" si="70"/>
        <v>491.67</v>
      </c>
      <c r="S283" s="61" t="e">
        <f t="shared" si="71"/>
        <v>#NUM!</v>
      </c>
      <c r="T283" s="60" t="e">
        <f t="shared" si="72"/>
        <v>#NUM!</v>
      </c>
      <c r="U283" s="16"/>
      <c r="V283" s="60">
        <f t="shared" si="73"/>
        <v>0</v>
      </c>
      <c r="W283" s="13">
        <f t="shared" si="74"/>
        <v>0</v>
      </c>
      <c r="X283" s="13">
        <f t="shared" si="75"/>
        <v>0</v>
      </c>
    </row>
    <row r="284" spans="1:24">
      <c r="A284" s="38"/>
      <c r="B284" s="60"/>
      <c r="C284" s="60">
        <f t="shared" si="64"/>
        <v>0</v>
      </c>
      <c r="D284" s="19"/>
      <c r="E284" s="42"/>
      <c r="F284" s="42">
        <f t="shared" si="65"/>
        <v>0</v>
      </c>
      <c r="G284" s="17"/>
      <c r="H284" s="17">
        <f t="shared" si="66"/>
        <v>0</v>
      </c>
      <c r="I284" s="17"/>
      <c r="J284" s="17"/>
      <c r="K284" s="42"/>
      <c r="L284" s="60">
        <f t="shared" si="67"/>
        <v>0</v>
      </c>
      <c r="M284" s="16"/>
      <c r="N284" s="60" t="e">
        <f t="shared" si="68"/>
        <v>#NUM!</v>
      </c>
      <c r="O284" s="16"/>
      <c r="P284" s="60" t="e">
        <f t="shared" si="69"/>
        <v>#NUM!</v>
      </c>
      <c r="Q284" s="60"/>
      <c r="R284" s="60">
        <f t="shared" si="70"/>
        <v>491.67</v>
      </c>
      <c r="S284" s="61" t="e">
        <f t="shared" si="71"/>
        <v>#NUM!</v>
      </c>
      <c r="T284" s="60" t="e">
        <f t="shared" si="72"/>
        <v>#NUM!</v>
      </c>
      <c r="U284" s="16"/>
      <c r="V284" s="60">
        <f t="shared" si="73"/>
        <v>0</v>
      </c>
      <c r="W284" s="13">
        <f t="shared" si="74"/>
        <v>0</v>
      </c>
      <c r="X284" s="13">
        <f t="shared" si="75"/>
        <v>0</v>
      </c>
    </row>
    <row r="285" spans="1:24">
      <c r="A285" s="38"/>
      <c r="B285" s="60"/>
      <c r="C285" s="60">
        <f t="shared" si="64"/>
        <v>0</v>
      </c>
      <c r="D285" s="19"/>
      <c r="E285" s="42"/>
      <c r="F285" s="42">
        <f t="shared" si="65"/>
        <v>0</v>
      </c>
      <c r="G285" s="17"/>
      <c r="H285" s="17">
        <f t="shared" si="66"/>
        <v>0</v>
      </c>
      <c r="I285" s="17"/>
      <c r="J285" s="17"/>
      <c r="K285" s="42"/>
      <c r="L285" s="60">
        <f t="shared" si="67"/>
        <v>0</v>
      </c>
      <c r="M285" s="16"/>
      <c r="N285" s="60" t="e">
        <f t="shared" si="68"/>
        <v>#NUM!</v>
      </c>
      <c r="O285" s="16"/>
      <c r="P285" s="60" t="e">
        <f t="shared" si="69"/>
        <v>#NUM!</v>
      </c>
      <c r="Q285" s="60"/>
      <c r="R285" s="60">
        <f t="shared" si="70"/>
        <v>491.67</v>
      </c>
      <c r="S285" s="61" t="e">
        <f t="shared" si="71"/>
        <v>#NUM!</v>
      </c>
      <c r="T285" s="60" t="e">
        <f t="shared" si="72"/>
        <v>#NUM!</v>
      </c>
      <c r="U285" s="16"/>
      <c r="V285" s="60">
        <f t="shared" si="73"/>
        <v>0</v>
      </c>
      <c r="W285" s="13">
        <f t="shared" si="74"/>
        <v>0</v>
      </c>
      <c r="X285" s="13">
        <f t="shared" si="75"/>
        <v>0</v>
      </c>
    </row>
    <row r="286" spans="1:24">
      <c r="A286" s="38"/>
      <c r="B286" s="60"/>
      <c r="C286" s="60">
        <f t="shared" si="64"/>
        <v>0</v>
      </c>
      <c r="D286" s="19"/>
      <c r="E286" s="42"/>
      <c r="F286" s="42">
        <f t="shared" si="65"/>
        <v>0</v>
      </c>
      <c r="G286" s="17"/>
      <c r="H286" s="17">
        <f t="shared" si="66"/>
        <v>0</v>
      </c>
      <c r="I286" s="17"/>
      <c r="J286" s="17"/>
      <c r="K286" s="42"/>
      <c r="L286" s="60">
        <f t="shared" si="67"/>
        <v>0</v>
      </c>
      <c r="M286" s="16"/>
      <c r="N286" s="60" t="e">
        <f t="shared" si="68"/>
        <v>#NUM!</v>
      </c>
      <c r="O286" s="16"/>
      <c r="P286" s="60" t="e">
        <f t="shared" si="69"/>
        <v>#NUM!</v>
      </c>
      <c r="Q286" s="60"/>
      <c r="R286" s="60">
        <f t="shared" si="70"/>
        <v>491.67</v>
      </c>
      <c r="S286" s="61" t="e">
        <f t="shared" si="71"/>
        <v>#NUM!</v>
      </c>
      <c r="T286" s="60" t="e">
        <f t="shared" si="72"/>
        <v>#NUM!</v>
      </c>
      <c r="U286" s="16"/>
      <c r="V286" s="60">
        <f t="shared" si="73"/>
        <v>0</v>
      </c>
      <c r="W286" s="13">
        <f t="shared" si="74"/>
        <v>0</v>
      </c>
      <c r="X286" s="13">
        <f t="shared" si="75"/>
        <v>0</v>
      </c>
    </row>
    <row r="287" spans="1:24">
      <c r="A287" s="38"/>
      <c r="B287" s="60"/>
      <c r="C287" s="60">
        <f t="shared" si="64"/>
        <v>0</v>
      </c>
      <c r="D287" s="19"/>
      <c r="E287" s="42"/>
      <c r="F287" s="42">
        <f t="shared" si="65"/>
        <v>0</v>
      </c>
      <c r="G287" s="17"/>
      <c r="H287" s="17">
        <f t="shared" si="66"/>
        <v>0</v>
      </c>
      <c r="I287" s="17"/>
      <c r="J287" s="17"/>
      <c r="K287" s="42"/>
      <c r="L287" s="60">
        <f t="shared" si="67"/>
        <v>0</v>
      </c>
      <c r="M287" s="16"/>
      <c r="N287" s="60" t="e">
        <f t="shared" si="68"/>
        <v>#NUM!</v>
      </c>
      <c r="O287" s="16"/>
      <c r="P287" s="60" t="e">
        <f t="shared" si="69"/>
        <v>#NUM!</v>
      </c>
      <c r="Q287" s="60"/>
      <c r="R287" s="60">
        <f t="shared" si="70"/>
        <v>491.67</v>
      </c>
      <c r="S287" s="61" t="e">
        <f t="shared" si="71"/>
        <v>#NUM!</v>
      </c>
      <c r="T287" s="60" t="e">
        <f t="shared" si="72"/>
        <v>#NUM!</v>
      </c>
      <c r="U287" s="16"/>
      <c r="V287" s="60">
        <f t="shared" si="73"/>
        <v>0</v>
      </c>
      <c r="W287" s="13">
        <f t="shared" si="74"/>
        <v>0</v>
      </c>
      <c r="X287" s="13">
        <f t="shared" si="75"/>
        <v>0</v>
      </c>
    </row>
    <row r="288" spans="1:24">
      <c r="A288" s="38"/>
      <c r="B288" s="60"/>
      <c r="C288" s="60">
        <f t="shared" si="64"/>
        <v>0</v>
      </c>
      <c r="D288" s="19"/>
      <c r="E288" s="42"/>
      <c r="F288" s="42">
        <f t="shared" si="65"/>
        <v>0</v>
      </c>
      <c r="G288" s="17"/>
      <c r="H288" s="17">
        <f t="shared" si="66"/>
        <v>0</v>
      </c>
      <c r="I288" s="17"/>
      <c r="J288" s="17"/>
      <c r="K288" s="42"/>
      <c r="L288" s="60">
        <f t="shared" si="67"/>
        <v>0</v>
      </c>
      <c r="M288" s="16"/>
      <c r="N288" s="60" t="e">
        <f t="shared" si="68"/>
        <v>#NUM!</v>
      </c>
      <c r="O288" s="16"/>
      <c r="P288" s="60" t="e">
        <f t="shared" si="69"/>
        <v>#NUM!</v>
      </c>
      <c r="Q288" s="60"/>
      <c r="R288" s="60">
        <f t="shared" si="70"/>
        <v>491.67</v>
      </c>
      <c r="S288" s="61" t="e">
        <f t="shared" si="71"/>
        <v>#NUM!</v>
      </c>
      <c r="T288" s="60" t="e">
        <f t="shared" si="72"/>
        <v>#NUM!</v>
      </c>
      <c r="U288" s="16"/>
      <c r="V288" s="60">
        <f t="shared" si="73"/>
        <v>0</v>
      </c>
      <c r="W288" s="13">
        <f t="shared" si="74"/>
        <v>0</v>
      </c>
      <c r="X288" s="13">
        <f t="shared" si="75"/>
        <v>0</v>
      </c>
    </row>
    <row r="289" spans="1:24">
      <c r="A289" s="38"/>
      <c r="B289" s="60"/>
      <c r="C289" s="60">
        <f t="shared" si="64"/>
        <v>0</v>
      </c>
      <c r="D289" s="19"/>
      <c r="E289" s="42"/>
      <c r="F289" s="42">
        <f t="shared" si="65"/>
        <v>0</v>
      </c>
      <c r="G289" s="17"/>
      <c r="H289" s="17">
        <f t="shared" si="66"/>
        <v>0</v>
      </c>
      <c r="I289" s="17"/>
      <c r="J289" s="17"/>
      <c r="K289" s="42"/>
      <c r="L289" s="60">
        <f t="shared" si="67"/>
        <v>0</v>
      </c>
      <c r="M289" s="16"/>
      <c r="N289" s="60" t="e">
        <f t="shared" si="68"/>
        <v>#NUM!</v>
      </c>
      <c r="O289" s="16"/>
      <c r="P289" s="60" t="e">
        <f t="shared" si="69"/>
        <v>#NUM!</v>
      </c>
      <c r="Q289" s="60"/>
      <c r="R289" s="60">
        <f t="shared" si="70"/>
        <v>491.67</v>
      </c>
      <c r="S289" s="61" t="e">
        <f t="shared" si="71"/>
        <v>#NUM!</v>
      </c>
      <c r="T289" s="60" t="e">
        <f t="shared" si="72"/>
        <v>#NUM!</v>
      </c>
      <c r="U289" s="16"/>
      <c r="V289" s="60">
        <f t="shared" si="73"/>
        <v>0</v>
      </c>
      <c r="W289" s="13">
        <f t="shared" si="74"/>
        <v>0</v>
      </c>
      <c r="X289" s="13">
        <f t="shared" si="75"/>
        <v>0</v>
      </c>
    </row>
    <row r="290" spans="1:24">
      <c r="A290" s="38"/>
      <c r="B290" s="60"/>
      <c r="C290" s="60">
        <f t="shared" si="64"/>
        <v>0</v>
      </c>
      <c r="D290" s="19"/>
      <c r="E290" s="42"/>
      <c r="F290" s="42">
        <f t="shared" si="65"/>
        <v>0</v>
      </c>
      <c r="G290" s="17"/>
      <c r="H290" s="17">
        <f t="shared" si="66"/>
        <v>0</v>
      </c>
      <c r="I290" s="17"/>
      <c r="J290" s="17"/>
      <c r="K290" s="42"/>
      <c r="L290" s="60">
        <f t="shared" si="67"/>
        <v>0</v>
      </c>
      <c r="M290" s="16"/>
      <c r="N290" s="60" t="e">
        <f t="shared" si="68"/>
        <v>#NUM!</v>
      </c>
      <c r="O290" s="16"/>
      <c r="P290" s="60" t="e">
        <f t="shared" si="69"/>
        <v>#NUM!</v>
      </c>
      <c r="Q290" s="60"/>
      <c r="R290" s="60">
        <f t="shared" si="70"/>
        <v>491.67</v>
      </c>
      <c r="S290" s="61" t="e">
        <f t="shared" si="71"/>
        <v>#NUM!</v>
      </c>
      <c r="T290" s="60" t="e">
        <f t="shared" si="72"/>
        <v>#NUM!</v>
      </c>
      <c r="U290" s="16"/>
      <c r="V290" s="60">
        <f t="shared" si="73"/>
        <v>0</v>
      </c>
      <c r="W290" s="13">
        <f t="shared" si="74"/>
        <v>0</v>
      </c>
      <c r="X290" s="13">
        <f t="shared" si="75"/>
        <v>0</v>
      </c>
    </row>
    <row r="291" spans="1:24">
      <c r="A291" s="38"/>
      <c r="B291" s="60"/>
      <c r="C291" s="60">
        <f t="shared" si="64"/>
        <v>0</v>
      </c>
      <c r="D291" s="19"/>
      <c r="E291" s="42"/>
      <c r="F291" s="42">
        <f t="shared" si="65"/>
        <v>0</v>
      </c>
      <c r="G291" s="17"/>
      <c r="H291" s="17">
        <f t="shared" si="66"/>
        <v>0</v>
      </c>
      <c r="I291" s="17"/>
      <c r="J291" s="17"/>
      <c r="K291" s="42"/>
      <c r="L291" s="60">
        <f t="shared" si="67"/>
        <v>0</v>
      </c>
      <c r="M291" s="16"/>
      <c r="N291" s="60" t="e">
        <f t="shared" si="68"/>
        <v>#NUM!</v>
      </c>
      <c r="O291" s="16"/>
      <c r="P291" s="60" t="e">
        <f t="shared" si="69"/>
        <v>#NUM!</v>
      </c>
      <c r="Q291" s="60"/>
      <c r="R291" s="60">
        <f t="shared" si="70"/>
        <v>491.67</v>
      </c>
      <c r="S291" s="61" t="e">
        <f t="shared" si="71"/>
        <v>#NUM!</v>
      </c>
      <c r="T291" s="60" t="e">
        <f t="shared" si="72"/>
        <v>#NUM!</v>
      </c>
      <c r="U291" s="16"/>
      <c r="V291" s="60">
        <f t="shared" si="73"/>
        <v>0</v>
      </c>
      <c r="W291" s="13">
        <f t="shared" si="74"/>
        <v>0</v>
      </c>
      <c r="X291" s="13">
        <f t="shared" si="75"/>
        <v>0</v>
      </c>
    </row>
    <row r="292" spans="1:24">
      <c r="A292" s="38"/>
      <c r="B292" s="60"/>
      <c r="C292" s="60">
        <f t="shared" si="64"/>
        <v>0</v>
      </c>
      <c r="D292" s="19"/>
      <c r="E292" s="42"/>
      <c r="F292" s="42">
        <f t="shared" si="65"/>
        <v>0</v>
      </c>
      <c r="G292" s="17"/>
      <c r="H292" s="17">
        <f t="shared" si="66"/>
        <v>0</v>
      </c>
      <c r="I292" s="17"/>
      <c r="J292" s="17"/>
      <c r="K292" s="42"/>
      <c r="L292" s="60">
        <f t="shared" si="67"/>
        <v>0</v>
      </c>
      <c r="M292" s="16"/>
      <c r="N292" s="60" t="e">
        <f t="shared" si="68"/>
        <v>#NUM!</v>
      </c>
      <c r="O292" s="16"/>
      <c r="P292" s="60" t="e">
        <f t="shared" si="69"/>
        <v>#NUM!</v>
      </c>
      <c r="Q292" s="60"/>
      <c r="R292" s="60">
        <f t="shared" si="70"/>
        <v>491.67</v>
      </c>
      <c r="S292" s="61" t="e">
        <f t="shared" si="71"/>
        <v>#NUM!</v>
      </c>
      <c r="T292" s="60" t="e">
        <f t="shared" si="72"/>
        <v>#NUM!</v>
      </c>
      <c r="U292" s="16"/>
      <c r="V292" s="60">
        <f t="shared" si="73"/>
        <v>0</v>
      </c>
      <c r="W292" s="13">
        <f t="shared" si="74"/>
        <v>0</v>
      </c>
      <c r="X292" s="13">
        <f t="shared" si="75"/>
        <v>0</v>
      </c>
    </row>
    <row r="293" spans="1:24">
      <c r="A293" s="38"/>
      <c r="B293" s="60"/>
      <c r="C293" s="60">
        <f t="shared" si="64"/>
        <v>0</v>
      </c>
      <c r="D293" s="19"/>
      <c r="E293" s="42"/>
      <c r="F293" s="42">
        <f t="shared" si="65"/>
        <v>0</v>
      </c>
      <c r="G293" s="17"/>
      <c r="H293" s="17">
        <f t="shared" si="66"/>
        <v>0</v>
      </c>
      <c r="I293" s="17"/>
      <c r="J293" s="17"/>
      <c r="K293" s="42"/>
      <c r="L293" s="60">
        <f t="shared" si="67"/>
        <v>0</v>
      </c>
      <c r="M293" s="16"/>
      <c r="N293" s="60" t="e">
        <f t="shared" si="68"/>
        <v>#NUM!</v>
      </c>
      <c r="O293" s="16"/>
      <c r="P293" s="60" t="e">
        <f t="shared" si="69"/>
        <v>#NUM!</v>
      </c>
      <c r="Q293" s="60"/>
      <c r="R293" s="60">
        <f t="shared" si="70"/>
        <v>491.67</v>
      </c>
      <c r="S293" s="61" t="e">
        <f t="shared" si="71"/>
        <v>#NUM!</v>
      </c>
      <c r="T293" s="60" t="e">
        <f t="shared" si="72"/>
        <v>#NUM!</v>
      </c>
      <c r="U293" s="16"/>
      <c r="V293" s="60">
        <f t="shared" si="73"/>
        <v>0</v>
      </c>
      <c r="W293" s="13">
        <f t="shared" si="74"/>
        <v>0</v>
      </c>
      <c r="X293" s="13">
        <f t="shared" si="75"/>
        <v>0</v>
      </c>
    </row>
    <row r="294" spans="1:24">
      <c r="A294" s="38"/>
      <c r="B294" s="60"/>
      <c r="C294" s="60">
        <f t="shared" si="64"/>
        <v>0</v>
      </c>
      <c r="D294" s="19"/>
      <c r="E294" s="42"/>
      <c r="F294" s="42">
        <f t="shared" si="65"/>
        <v>0</v>
      </c>
      <c r="G294" s="17"/>
      <c r="H294" s="17">
        <f t="shared" si="66"/>
        <v>0</v>
      </c>
      <c r="I294" s="17"/>
      <c r="J294" s="17"/>
      <c r="K294" s="42"/>
      <c r="L294" s="60">
        <f t="shared" si="67"/>
        <v>0</v>
      </c>
      <c r="M294" s="16"/>
      <c r="N294" s="60" t="e">
        <f t="shared" si="68"/>
        <v>#NUM!</v>
      </c>
      <c r="O294" s="16"/>
      <c r="P294" s="60" t="e">
        <f t="shared" si="69"/>
        <v>#NUM!</v>
      </c>
      <c r="Q294" s="60"/>
      <c r="R294" s="60">
        <f t="shared" si="70"/>
        <v>491.67</v>
      </c>
      <c r="S294" s="61" t="e">
        <f t="shared" si="71"/>
        <v>#NUM!</v>
      </c>
      <c r="T294" s="60" t="e">
        <f t="shared" si="72"/>
        <v>#NUM!</v>
      </c>
      <c r="U294" s="16"/>
      <c r="V294" s="60">
        <f t="shared" si="73"/>
        <v>0</v>
      </c>
      <c r="W294" s="13">
        <f t="shared" si="74"/>
        <v>0</v>
      </c>
      <c r="X294" s="13">
        <f t="shared" si="75"/>
        <v>0</v>
      </c>
    </row>
    <row r="295" spans="1:24">
      <c r="A295" s="38"/>
      <c r="B295" s="60"/>
      <c r="C295" s="60">
        <f t="shared" si="64"/>
        <v>0</v>
      </c>
      <c r="D295" s="19"/>
      <c r="E295" s="42"/>
      <c r="F295" s="42">
        <f t="shared" si="65"/>
        <v>0</v>
      </c>
      <c r="G295" s="17"/>
      <c r="H295" s="17">
        <f t="shared" si="66"/>
        <v>0</v>
      </c>
      <c r="I295" s="17"/>
      <c r="J295" s="17"/>
      <c r="K295" s="42"/>
      <c r="L295" s="60">
        <f t="shared" si="67"/>
        <v>0</v>
      </c>
      <c r="M295" s="16"/>
      <c r="N295" s="60" t="e">
        <f t="shared" si="68"/>
        <v>#NUM!</v>
      </c>
      <c r="O295" s="16"/>
      <c r="P295" s="60" t="e">
        <f t="shared" si="69"/>
        <v>#NUM!</v>
      </c>
      <c r="Q295" s="60"/>
      <c r="R295" s="60">
        <f t="shared" si="70"/>
        <v>491.67</v>
      </c>
      <c r="S295" s="61" t="e">
        <f t="shared" si="71"/>
        <v>#NUM!</v>
      </c>
      <c r="T295" s="60" t="e">
        <f t="shared" si="72"/>
        <v>#NUM!</v>
      </c>
      <c r="U295" s="16"/>
      <c r="V295" s="60">
        <f t="shared" si="73"/>
        <v>0</v>
      </c>
      <c r="W295" s="13">
        <f t="shared" si="74"/>
        <v>0</v>
      </c>
      <c r="X295" s="13">
        <f t="shared" si="75"/>
        <v>0</v>
      </c>
    </row>
    <row r="296" spans="1:24">
      <c r="A296" s="38"/>
      <c r="B296" s="60"/>
      <c r="C296" s="60">
        <f t="shared" si="64"/>
        <v>0</v>
      </c>
      <c r="D296" s="19"/>
      <c r="E296" s="42"/>
      <c r="F296" s="42">
        <f t="shared" si="65"/>
        <v>0</v>
      </c>
      <c r="G296" s="17"/>
      <c r="H296" s="17">
        <f t="shared" si="66"/>
        <v>0</v>
      </c>
      <c r="I296" s="17"/>
      <c r="J296" s="17"/>
      <c r="K296" s="42"/>
      <c r="L296" s="60">
        <f t="shared" si="67"/>
        <v>0</v>
      </c>
      <c r="M296" s="16"/>
      <c r="N296" s="60" t="e">
        <f t="shared" si="68"/>
        <v>#NUM!</v>
      </c>
      <c r="O296" s="16"/>
      <c r="P296" s="60" t="e">
        <f t="shared" si="69"/>
        <v>#NUM!</v>
      </c>
      <c r="Q296" s="60"/>
      <c r="R296" s="60">
        <f t="shared" si="70"/>
        <v>491.67</v>
      </c>
      <c r="S296" s="61" t="e">
        <f t="shared" si="71"/>
        <v>#NUM!</v>
      </c>
      <c r="T296" s="60" t="e">
        <f t="shared" si="72"/>
        <v>#NUM!</v>
      </c>
      <c r="U296" s="16"/>
      <c r="V296" s="60">
        <f t="shared" si="73"/>
        <v>0</v>
      </c>
      <c r="W296" s="13">
        <f t="shared" si="74"/>
        <v>0</v>
      </c>
      <c r="X296" s="13">
        <f t="shared" si="75"/>
        <v>0</v>
      </c>
    </row>
    <row r="297" spans="1:24">
      <c r="A297" s="38"/>
      <c r="B297" s="60"/>
      <c r="C297" s="60">
        <f t="shared" si="64"/>
        <v>0</v>
      </c>
      <c r="D297" s="19"/>
      <c r="E297" s="42"/>
      <c r="F297" s="42">
        <f t="shared" si="65"/>
        <v>0</v>
      </c>
      <c r="G297" s="17"/>
      <c r="H297" s="17">
        <f t="shared" si="66"/>
        <v>0</v>
      </c>
      <c r="I297" s="17"/>
      <c r="J297" s="17"/>
      <c r="K297" s="42"/>
      <c r="L297" s="60">
        <f t="shared" si="67"/>
        <v>0</v>
      </c>
      <c r="M297" s="16"/>
      <c r="N297" s="60" t="e">
        <f t="shared" si="68"/>
        <v>#NUM!</v>
      </c>
      <c r="O297" s="16"/>
      <c r="P297" s="60" t="e">
        <f t="shared" si="69"/>
        <v>#NUM!</v>
      </c>
      <c r="Q297" s="60"/>
      <c r="R297" s="60">
        <f t="shared" si="70"/>
        <v>491.67</v>
      </c>
      <c r="S297" s="61" t="e">
        <f t="shared" si="71"/>
        <v>#NUM!</v>
      </c>
      <c r="T297" s="60" t="e">
        <f t="shared" si="72"/>
        <v>#NUM!</v>
      </c>
      <c r="U297" s="16"/>
      <c r="V297" s="60">
        <f t="shared" si="73"/>
        <v>0</v>
      </c>
      <c r="W297" s="13">
        <f t="shared" si="74"/>
        <v>0</v>
      </c>
      <c r="X297" s="13">
        <f t="shared" si="75"/>
        <v>0</v>
      </c>
    </row>
    <row r="298" spans="1:24">
      <c r="A298" s="38"/>
      <c r="B298" s="60"/>
      <c r="C298" s="60">
        <f t="shared" si="64"/>
        <v>0</v>
      </c>
      <c r="D298" s="19"/>
      <c r="E298" s="42"/>
      <c r="F298" s="42">
        <f t="shared" si="65"/>
        <v>0</v>
      </c>
      <c r="G298" s="17"/>
      <c r="H298" s="17">
        <f t="shared" si="66"/>
        <v>0</v>
      </c>
      <c r="I298" s="17"/>
      <c r="J298" s="17"/>
      <c r="K298" s="42"/>
      <c r="L298" s="60">
        <f t="shared" si="67"/>
        <v>0</v>
      </c>
      <c r="M298" s="16"/>
      <c r="N298" s="60" t="e">
        <f t="shared" si="68"/>
        <v>#NUM!</v>
      </c>
      <c r="O298" s="16"/>
      <c r="P298" s="60" t="e">
        <f t="shared" si="69"/>
        <v>#NUM!</v>
      </c>
      <c r="Q298" s="60"/>
      <c r="R298" s="60">
        <f t="shared" si="70"/>
        <v>491.67</v>
      </c>
      <c r="S298" s="61" t="e">
        <f t="shared" si="71"/>
        <v>#NUM!</v>
      </c>
      <c r="T298" s="60" t="e">
        <f t="shared" si="72"/>
        <v>#NUM!</v>
      </c>
      <c r="U298" s="16"/>
      <c r="V298" s="60">
        <f t="shared" si="73"/>
        <v>0</v>
      </c>
      <c r="W298" s="13">
        <f t="shared" si="74"/>
        <v>0</v>
      </c>
      <c r="X298" s="13">
        <f t="shared" si="75"/>
        <v>0</v>
      </c>
    </row>
    <row r="299" spans="1:24">
      <c r="A299" s="38"/>
      <c r="B299" s="60"/>
      <c r="C299" s="60">
        <f t="shared" si="64"/>
        <v>0</v>
      </c>
      <c r="D299" s="19"/>
      <c r="E299" s="42"/>
      <c r="F299" s="42">
        <f t="shared" si="65"/>
        <v>0</v>
      </c>
      <c r="G299" s="17"/>
      <c r="H299" s="17">
        <f t="shared" si="66"/>
        <v>0</v>
      </c>
      <c r="I299" s="17"/>
      <c r="J299" s="17"/>
      <c r="K299" s="42"/>
      <c r="L299" s="60">
        <f t="shared" si="67"/>
        <v>0</v>
      </c>
      <c r="M299" s="16"/>
      <c r="N299" s="60" t="e">
        <f t="shared" si="68"/>
        <v>#NUM!</v>
      </c>
      <c r="O299" s="16"/>
      <c r="P299" s="60" t="e">
        <f t="shared" si="69"/>
        <v>#NUM!</v>
      </c>
      <c r="Q299" s="60"/>
      <c r="R299" s="60">
        <f t="shared" si="70"/>
        <v>491.67</v>
      </c>
      <c r="S299" s="61" t="e">
        <f t="shared" si="71"/>
        <v>#NUM!</v>
      </c>
      <c r="T299" s="60" t="e">
        <f t="shared" si="72"/>
        <v>#NUM!</v>
      </c>
      <c r="U299" s="16"/>
      <c r="V299" s="60">
        <f t="shared" si="73"/>
        <v>0</v>
      </c>
      <c r="W299" s="13">
        <f t="shared" si="74"/>
        <v>0</v>
      </c>
      <c r="X299" s="13">
        <f t="shared" si="75"/>
        <v>0</v>
      </c>
    </row>
    <row r="300" spans="1:24">
      <c r="A300" s="38"/>
      <c r="B300" s="60"/>
      <c r="C300" s="60">
        <f t="shared" si="64"/>
        <v>0</v>
      </c>
      <c r="D300" s="19"/>
      <c r="E300" s="42"/>
      <c r="F300" s="42">
        <f t="shared" si="65"/>
        <v>0</v>
      </c>
      <c r="G300" s="17"/>
      <c r="H300" s="17">
        <f t="shared" si="66"/>
        <v>0</v>
      </c>
      <c r="I300" s="17"/>
      <c r="J300" s="17"/>
      <c r="K300" s="42"/>
      <c r="L300" s="60">
        <f t="shared" si="67"/>
        <v>0</v>
      </c>
      <c r="M300" s="16"/>
      <c r="N300" s="60" t="e">
        <f t="shared" si="68"/>
        <v>#NUM!</v>
      </c>
      <c r="O300" s="16"/>
      <c r="P300" s="60" t="e">
        <f t="shared" si="69"/>
        <v>#NUM!</v>
      </c>
      <c r="Q300" s="60"/>
      <c r="R300" s="60">
        <f t="shared" si="70"/>
        <v>491.67</v>
      </c>
      <c r="S300" s="61" t="e">
        <f t="shared" si="71"/>
        <v>#NUM!</v>
      </c>
      <c r="T300" s="60" t="e">
        <f t="shared" si="72"/>
        <v>#NUM!</v>
      </c>
      <c r="U300" s="16"/>
      <c r="V300" s="60">
        <f t="shared" si="73"/>
        <v>0</v>
      </c>
      <c r="W300" s="13">
        <f t="shared" si="74"/>
        <v>0</v>
      </c>
      <c r="X300" s="13">
        <f t="shared" si="75"/>
        <v>0</v>
      </c>
    </row>
    <row r="301" spans="1:24">
      <c r="A301" s="38"/>
      <c r="B301" s="60"/>
      <c r="C301" s="60">
        <f t="shared" si="64"/>
        <v>0</v>
      </c>
      <c r="D301" s="19"/>
      <c r="E301" s="42"/>
      <c r="F301" s="42">
        <f t="shared" si="65"/>
        <v>0</v>
      </c>
      <c r="G301" s="17"/>
      <c r="H301" s="17">
        <f t="shared" si="66"/>
        <v>0</v>
      </c>
      <c r="I301" s="17"/>
      <c r="J301" s="17"/>
      <c r="K301" s="42"/>
      <c r="L301" s="60">
        <f t="shared" si="67"/>
        <v>0</v>
      </c>
      <c r="M301" s="16"/>
      <c r="N301" s="60" t="e">
        <f t="shared" si="68"/>
        <v>#NUM!</v>
      </c>
      <c r="O301" s="16"/>
      <c r="P301" s="60" t="e">
        <f t="shared" si="69"/>
        <v>#NUM!</v>
      </c>
      <c r="Q301" s="60"/>
      <c r="R301" s="60">
        <f t="shared" si="70"/>
        <v>491.67</v>
      </c>
      <c r="S301" s="61" t="e">
        <f t="shared" si="71"/>
        <v>#NUM!</v>
      </c>
      <c r="T301" s="60" t="e">
        <f t="shared" si="72"/>
        <v>#NUM!</v>
      </c>
      <c r="U301" s="16"/>
      <c r="V301" s="60">
        <f t="shared" si="73"/>
        <v>0</v>
      </c>
      <c r="W301" s="13">
        <f t="shared" si="74"/>
        <v>0</v>
      </c>
      <c r="X301" s="13">
        <f t="shared" si="75"/>
        <v>0</v>
      </c>
    </row>
    <row r="302" spans="1:24">
      <c r="A302" s="38"/>
      <c r="B302" s="60"/>
      <c r="C302" s="60">
        <f t="shared" si="64"/>
        <v>0</v>
      </c>
      <c r="D302" s="19"/>
      <c r="E302" s="42"/>
      <c r="F302" s="42">
        <f t="shared" si="65"/>
        <v>0</v>
      </c>
      <c r="G302" s="17"/>
      <c r="H302" s="17">
        <f t="shared" si="66"/>
        <v>0</v>
      </c>
      <c r="I302" s="17"/>
      <c r="J302" s="17"/>
      <c r="K302" s="42"/>
      <c r="L302" s="60">
        <f t="shared" si="67"/>
        <v>0</v>
      </c>
      <c r="M302" s="16"/>
      <c r="N302" s="60" t="e">
        <f t="shared" si="68"/>
        <v>#NUM!</v>
      </c>
      <c r="O302" s="16"/>
      <c r="P302" s="60" t="e">
        <f t="shared" si="69"/>
        <v>#NUM!</v>
      </c>
      <c r="Q302" s="60"/>
      <c r="R302" s="60">
        <f t="shared" si="70"/>
        <v>491.67</v>
      </c>
      <c r="S302" s="61" t="e">
        <f t="shared" si="71"/>
        <v>#NUM!</v>
      </c>
      <c r="T302" s="60" t="e">
        <f t="shared" si="72"/>
        <v>#NUM!</v>
      </c>
      <c r="U302" s="16"/>
      <c r="V302" s="60">
        <f t="shared" si="73"/>
        <v>0</v>
      </c>
      <c r="W302" s="13">
        <f t="shared" si="74"/>
        <v>0</v>
      </c>
      <c r="X302" s="13">
        <f t="shared" si="75"/>
        <v>0</v>
      </c>
    </row>
    <row r="303" spans="1:24">
      <c r="A303" s="38"/>
      <c r="B303" s="60"/>
      <c r="C303" s="60">
        <f t="shared" si="64"/>
        <v>0</v>
      </c>
      <c r="D303" s="19"/>
      <c r="E303" s="42"/>
      <c r="F303" s="42">
        <f t="shared" si="65"/>
        <v>0</v>
      </c>
      <c r="G303" s="17"/>
      <c r="H303" s="17">
        <f t="shared" si="66"/>
        <v>0</v>
      </c>
      <c r="I303" s="17"/>
      <c r="J303" s="17"/>
      <c r="K303" s="42"/>
      <c r="L303" s="60">
        <f t="shared" si="67"/>
        <v>0</v>
      </c>
      <c r="M303" s="16"/>
      <c r="N303" s="60" t="e">
        <f t="shared" si="68"/>
        <v>#NUM!</v>
      </c>
      <c r="O303" s="16"/>
      <c r="P303" s="60" t="e">
        <f t="shared" si="69"/>
        <v>#NUM!</v>
      </c>
      <c r="Q303" s="60"/>
      <c r="R303" s="60">
        <f t="shared" si="70"/>
        <v>491.67</v>
      </c>
      <c r="S303" s="61" t="e">
        <f t="shared" si="71"/>
        <v>#NUM!</v>
      </c>
      <c r="T303" s="60" t="e">
        <f t="shared" si="72"/>
        <v>#NUM!</v>
      </c>
      <c r="U303" s="16"/>
      <c r="V303" s="60">
        <f t="shared" si="73"/>
        <v>0</v>
      </c>
      <c r="W303" s="13">
        <f t="shared" si="74"/>
        <v>0</v>
      </c>
      <c r="X303" s="13">
        <f t="shared" si="75"/>
        <v>0</v>
      </c>
    </row>
    <row r="304" spans="1:24">
      <c r="A304" s="38"/>
      <c r="B304" s="60"/>
      <c r="C304" s="60">
        <f t="shared" si="64"/>
        <v>0</v>
      </c>
      <c r="D304" s="19"/>
      <c r="E304" s="42"/>
      <c r="F304" s="42">
        <f t="shared" si="65"/>
        <v>0</v>
      </c>
      <c r="G304" s="17"/>
      <c r="H304" s="17">
        <f t="shared" si="66"/>
        <v>0</v>
      </c>
      <c r="I304" s="17"/>
      <c r="J304" s="17"/>
      <c r="K304" s="42"/>
      <c r="L304" s="60">
        <f t="shared" si="67"/>
        <v>0</v>
      </c>
      <c r="M304" s="16"/>
      <c r="N304" s="60" t="e">
        <f t="shared" si="68"/>
        <v>#NUM!</v>
      </c>
      <c r="O304" s="16"/>
      <c r="P304" s="60" t="e">
        <f t="shared" si="69"/>
        <v>#NUM!</v>
      </c>
      <c r="Q304" s="60"/>
      <c r="R304" s="60">
        <f t="shared" si="70"/>
        <v>491.67</v>
      </c>
      <c r="S304" s="61" t="e">
        <f t="shared" si="71"/>
        <v>#NUM!</v>
      </c>
      <c r="T304" s="60" t="e">
        <f t="shared" si="72"/>
        <v>#NUM!</v>
      </c>
      <c r="U304" s="16"/>
      <c r="V304" s="60">
        <f t="shared" si="73"/>
        <v>0</v>
      </c>
      <c r="W304" s="13">
        <f t="shared" si="74"/>
        <v>0</v>
      </c>
      <c r="X304" s="13">
        <f t="shared" si="75"/>
        <v>0</v>
      </c>
    </row>
    <row r="305" spans="1:24">
      <c r="A305" s="38"/>
      <c r="B305" s="60"/>
      <c r="C305" s="60">
        <f t="shared" si="64"/>
        <v>0</v>
      </c>
      <c r="D305" s="19"/>
      <c r="E305" s="42"/>
      <c r="F305" s="42">
        <f t="shared" si="65"/>
        <v>0</v>
      </c>
      <c r="G305" s="17"/>
      <c r="H305" s="17">
        <f t="shared" si="66"/>
        <v>0</v>
      </c>
      <c r="I305" s="17"/>
      <c r="J305" s="17"/>
      <c r="K305" s="42"/>
      <c r="L305" s="60">
        <f t="shared" si="67"/>
        <v>0</v>
      </c>
      <c r="M305" s="16"/>
      <c r="N305" s="60" t="e">
        <f t="shared" si="68"/>
        <v>#NUM!</v>
      </c>
      <c r="O305" s="16"/>
      <c r="P305" s="60" t="e">
        <f t="shared" si="69"/>
        <v>#NUM!</v>
      </c>
      <c r="Q305" s="60"/>
      <c r="R305" s="60">
        <f t="shared" si="70"/>
        <v>491.67</v>
      </c>
      <c r="S305" s="61" t="e">
        <f t="shared" si="71"/>
        <v>#NUM!</v>
      </c>
      <c r="T305" s="60" t="e">
        <f t="shared" si="72"/>
        <v>#NUM!</v>
      </c>
      <c r="U305" s="16"/>
      <c r="V305" s="60">
        <f t="shared" si="73"/>
        <v>0</v>
      </c>
      <c r="W305" s="13">
        <f t="shared" si="74"/>
        <v>0</v>
      </c>
      <c r="X305" s="13">
        <f t="shared" si="75"/>
        <v>0</v>
      </c>
    </row>
    <row r="306" spans="1:24">
      <c r="A306" s="38"/>
      <c r="B306" s="60"/>
      <c r="C306" s="60">
        <f t="shared" si="64"/>
        <v>0</v>
      </c>
      <c r="D306" s="19"/>
      <c r="E306" s="42"/>
      <c r="F306" s="42">
        <f t="shared" si="65"/>
        <v>0</v>
      </c>
      <c r="G306" s="17"/>
      <c r="H306" s="17">
        <f t="shared" si="66"/>
        <v>0</v>
      </c>
      <c r="I306" s="17"/>
      <c r="J306" s="17"/>
      <c r="K306" s="42"/>
      <c r="L306" s="60">
        <f t="shared" si="67"/>
        <v>0</v>
      </c>
      <c r="M306" s="16"/>
      <c r="N306" s="60" t="e">
        <f t="shared" si="68"/>
        <v>#NUM!</v>
      </c>
      <c r="O306" s="16"/>
      <c r="P306" s="60" t="e">
        <f t="shared" si="69"/>
        <v>#NUM!</v>
      </c>
      <c r="Q306" s="60"/>
      <c r="R306" s="60">
        <f t="shared" si="70"/>
        <v>491.67</v>
      </c>
      <c r="S306" s="61" t="e">
        <f t="shared" si="71"/>
        <v>#NUM!</v>
      </c>
      <c r="T306" s="60" t="e">
        <f t="shared" si="72"/>
        <v>#NUM!</v>
      </c>
      <c r="U306" s="16"/>
      <c r="V306" s="60">
        <f t="shared" si="73"/>
        <v>0</v>
      </c>
      <c r="W306" s="13">
        <f t="shared" si="74"/>
        <v>0</v>
      </c>
      <c r="X306" s="13">
        <f t="shared" si="75"/>
        <v>0</v>
      </c>
    </row>
    <row r="307" spans="1:24">
      <c r="A307" s="38"/>
      <c r="B307" s="60"/>
      <c r="C307" s="60">
        <f t="shared" si="64"/>
        <v>0</v>
      </c>
      <c r="D307" s="19"/>
      <c r="E307" s="42"/>
      <c r="F307" s="42">
        <f t="shared" si="65"/>
        <v>0</v>
      </c>
      <c r="G307" s="17"/>
      <c r="H307" s="17">
        <f t="shared" si="66"/>
        <v>0</v>
      </c>
      <c r="I307" s="17"/>
      <c r="J307" s="17"/>
      <c r="K307" s="42"/>
      <c r="L307" s="60">
        <f t="shared" si="67"/>
        <v>0</v>
      </c>
      <c r="M307" s="16"/>
      <c r="N307" s="60" t="e">
        <f t="shared" si="68"/>
        <v>#NUM!</v>
      </c>
      <c r="O307" s="16"/>
      <c r="P307" s="60" t="e">
        <f t="shared" si="69"/>
        <v>#NUM!</v>
      </c>
      <c r="Q307" s="60"/>
      <c r="R307" s="60">
        <f t="shared" si="70"/>
        <v>491.67</v>
      </c>
      <c r="S307" s="61" t="e">
        <f t="shared" si="71"/>
        <v>#NUM!</v>
      </c>
      <c r="T307" s="60" t="e">
        <f t="shared" si="72"/>
        <v>#NUM!</v>
      </c>
      <c r="U307" s="16"/>
      <c r="V307" s="60">
        <f t="shared" si="73"/>
        <v>0</v>
      </c>
      <c r="W307" s="13">
        <f t="shared" si="74"/>
        <v>0</v>
      </c>
      <c r="X307" s="13">
        <f t="shared" si="75"/>
        <v>0</v>
      </c>
    </row>
    <row r="308" spans="1:24">
      <c r="A308" s="38"/>
      <c r="B308" s="60"/>
      <c r="C308" s="60">
        <f t="shared" si="64"/>
        <v>0</v>
      </c>
      <c r="D308" s="19"/>
      <c r="E308" s="42"/>
      <c r="F308" s="42">
        <f t="shared" si="65"/>
        <v>0</v>
      </c>
      <c r="G308" s="17"/>
      <c r="H308" s="17">
        <f t="shared" si="66"/>
        <v>0</v>
      </c>
      <c r="I308" s="17"/>
      <c r="J308" s="17"/>
      <c r="K308" s="42"/>
      <c r="L308" s="60">
        <f t="shared" si="67"/>
        <v>0</v>
      </c>
      <c r="M308" s="16"/>
      <c r="N308" s="60" t="e">
        <f t="shared" si="68"/>
        <v>#NUM!</v>
      </c>
      <c r="O308" s="16"/>
      <c r="P308" s="60" t="e">
        <f t="shared" si="69"/>
        <v>#NUM!</v>
      </c>
      <c r="Q308" s="60"/>
      <c r="R308" s="60">
        <f t="shared" si="70"/>
        <v>491.67</v>
      </c>
      <c r="S308" s="61" t="e">
        <f t="shared" si="71"/>
        <v>#NUM!</v>
      </c>
      <c r="T308" s="60" t="e">
        <f t="shared" si="72"/>
        <v>#NUM!</v>
      </c>
      <c r="U308" s="16"/>
      <c r="V308" s="60">
        <f t="shared" si="73"/>
        <v>0</v>
      </c>
      <c r="W308" s="13">
        <f t="shared" si="74"/>
        <v>0</v>
      </c>
      <c r="X308" s="13">
        <f t="shared" si="75"/>
        <v>0</v>
      </c>
    </row>
    <row r="309" spans="1:24">
      <c r="A309" s="38"/>
      <c r="B309" s="60"/>
      <c r="C309" s="60">
        <f t="shared" si="64"/>
        <v>0</v>
      </c>
      <c r="D309" s="19"/>
      <c r="E309" s="42"/>
      <c r="F309" s="42">
        <f t="shared" si="65"/>
        <v>0</v>
      </c>
      <c r="G309" s="17"/>
      <c r="H309" s="17">
        <f t="shared" si="66"/>
        <v>0</v>
      </c>
      <c r="I309" s="17"/>
      <c r="J309" s="17"/>
      <c r="K309" s="42"/>
      <c r="L309" s="60">
        <f t="shared" si="67"/>
        <v>0</v>
      </c>
      <c r="M309" s="16"/>
      <c r="N309" s="60" t="e">
        <f t="shared" si="68"/>
        <v>#NUM!</v>
      </c>
      <c r="O309" s="16"/>
      <c r="P309" s="60" t="e">
        <f t="shared" si="69"/>
        <v>#NUM!</v>
      </c>
      <c r="Q309" s="60"/>
      <c r="R309" s="60">
        <f t="shared" si="70"/>
        <v>491.67</v>
      </c>
      <c r="S309" s="61" t="e">
        <f t="shared" si="71"/>
        <v>#NUM!</v>
      </c>
      <c r="T309" s="60" t="e">
        <f t="shared" si="72"/>
        <v>#NUM!</v>
      </c>
      <c r="U309" s="16"/>
      <c r="V309" s="60">
        <f t="shared" si="73"/>
        <v>0</v>
      </c>
      <c r="W309" s="13">
        <f t="shared" si="74"/>
        <v>0</v>
      </c>
      <c r="X309" s="13">
        <f t="shared" si="75"/>
        <v>0</v>
      </c>
    </row>
    <row r="310" spans="1:24">
      <c r="A310" s="38"/>
      <c r="B310" s="60"/>
      <c r="C310" s="60">
        <f t="shared" si="64"/>
        <v>0</v>
      </c>
      <c r="D310" s="19"/>
      <c r="E310" s="42"/>
      <c r="F310" s="42">
        <f t="shared" si="65"/>
        <v>0</v>
      </c>
      <c r="G310" s="17"/>
      <c r="H310" s="17">
        <f t="shared" si="66"/>
        <v>0</v>
      </c>
      <c r="I310" s="17"/>
      <c r="J310" s="17"/>
      <c r="K310" s="42"/>
      <c r="L310" s="60">
        <f t="shared" si="67"/>
        <v>0</v>
      </c>
      <c r="M310" s="16"/>
      <c r="N310" s="60" t="e">
        <f t="shared" si="68"/>
        <v>#NUM!</v>
      </c>
      <c r="O310" s="16"/>
      <c r="P310" s="60" t="e">
        <f t="shared" si="69"/>
        <v>#NUM!</v>
      </c>
      <c r="Q310" s="60"/>
      <c r="R310" s="60">
        <f t="shared" si="70"/>
        <v>491.67</v>
      </c>
      <c r="S310" s="61" t="e">
        <f t="shared" si="71"/>
        <v>#NUM!</v>
      </c>
      <c r="T310" s="60" t="e">
        <f t="shared" si="72"/>
        <v>#NUM!</v>
      </c>
      <c r="U310" s="16"/>
      <c r="V310" s="60">
        <f t="shared" si="73"/>
        <v>0</v>
      </c>
      <c r="W310" s="13">
        <f t="shared" si="74"/>
        <v>0</v>
      </c>
      <c r="X310" s="13">
        <f t="shared" si="75"/>
        <v>0</v>
      </c>
    </row>
    <row r="311" spans="1:24">
      <c r="A311" s="38"/>
      <c r="B311" s="60"/>
      <c r="C311" s="60">
        <f t="shared" si="64"/>
        <v>0</v>
      </c>
      <c r="D311" s="19"/>
      <c r="E311" s="42"/>
      <c r="F311" s="42">
        <f t="shared" si="65"/>
        <v>0</v>
      </c>
      <c r="G311" s="17"/>
      <c r="H311" s="17">
        <f t="shared" si="66"/>
        <v>0</v>
      </c>
      <c r="I311" s="17"/>
      <c r="J311" s="17"/>
      <c r="K311" s="42"/>
      <c r="L311" s="60">
        <f t="shared" si="67"/>
        <v>0</v>
      </c>
      <c r="M311" s="16"/>
      <c r="N311" s="60" t="e">
        <f t="shared" si="68"/>
        <v>#NUM!</v>
      </c>
      <c r="O311" s="16"/>
      <c r="P311" s="60" t="e">
        <f t="shared" si="69"/>
        <v>#NUM!</v>
      </c>
      <c r="Q311" s="60"/>
      <c r="R311" s="60">
        <f t="shared" si="70"/>
        <v>491.67</v>
      </c>
      <c r="S311" s="61" t="e">
        <f t="shared" si="71"/>
        <v>#NUM!</v>
      </c>
      <c r="T311" s="60" t="e">
        <f t="shared" si="72"/>
        <v>#NUM!</v>
      </c>
      <c r="U311" s="16"/>
      <c r="V311" s="60">
        <f t="shared" si="73"/>
        <v>0</v>
      </c>
      <c r="W311" s="13">
        <f t="shared" si="74"/>
        <v>0</v>
      </c>
      <c r="X311" s="13">
        <f t="shared" si="75"/>
        <v>0</v>
      </c>
    </row>
    <row r="312" spans="1:24">
      <c r="A312" s="38"/>
      <c r="B312" s="60"/>
      <c r="C312" s="60">
        <f t="shared" si="64"/>
        <v>0</v>
      </c>
      <c r="D312" s="19"/>
      <c r="E312" s="42"/>
      <c r="F312" s="42">
        <f t="shared" si="65"/>
        <v>0</v>
      </c>
      <c r="G312" s="17"/>
      <c r="H312" s="17">
        <f t="shared" si="66"/>
        <v>0</v>
      </c>
      <c r="I312" s="17"/>
      <c r="J312" s="17"/>
      <c r="K312" s="42"/>
      <c r="L312" s="60">
        <f t="shared" si="67"/>
        <v>0</v>
      </c>
      <c r="M312" s="16"/>
      <c r="N312" s="60" t="e">
        <f t="shared" si="68"/>
        <v>#NUM!</v>
      </c>
      <c r="O312" s="16"/>
      <c r="P312" s="60" t="e">
        <f t="shared" si="69"/>
        <v>#NUM!</v>
      </c>
      <c r="Q312" s="60"/>
      <c r="R312" s="60">
        <f t="shared" si="70"/>
        <v>491.67</v>
      </c>
      <c r="S312" s="61" t="e">
        <f t="shared" si="71"/>
        <v>#NUM!</v>
      </c>
      <c r="T312" s="60" t="e">
        <f t="shared" si="72"/>
        <v>#NUM!</v>
      </c>
      <c r="U312" s="16"/>
      <c r="V312" s="60">
        <f t="shared" si="73"/>
        <v>0</v>
      </c>
      <c r="W312" s="13">
        <f t="shared" si="74"/>
        <v>0</v>
      </c>
      <c r="X312" s="13">
        <f t="shared" si="75"/>
        <v>0</v>
      </c>
    </row>
    <row r="313" spans="1:24">
      <c r="A313" s="38"/>
      <c r="B313" s="60"/>
      <c r="C313" s="60">
        <f t="shared" si="64"/>
        <v>0</v>
      </c>
      <c r="D313" s="19"/>
      <c r="E313" s="42"/>
      <c r="F313" s="42">
        <f t="shared" si="65"/>
        <v>0</v>
      </c>
      <c r="G313" s="17"/>
      <c r="H313" s="17">
        <f t="shared" si="66"/>
        <v>0</v>
      </c>
      <c r="I313" s="17"/>
      <c r="J313" s="17"/>
      <c r="K313" s="42"/>
      <c r="L313" s="60">
        <f t="shared" si="67"/>
        <v>0</v>
      </c>
      <c r="M313" s="16"/>
      <c r="N313" s="60" t="e">
        <f t="shared" si="68"/>
        <v>#NUM!</v>
      </c>
      <c r="O313" s="16"/>
      <c r="P313" s="60" t="e">
        <f t="shared" si="69"/>
        <v>#NUM!</v>
      </c>
      <c r="Q313" s="60"/>
      <c r="R313" s="60">
        <f t="shared" si="70"/>
        <v>491.67</v>
      </c>
      <c r="S313" s="61" t="e">
        <f t="shared" si="71"/>
        <v>#NUM!</v>
      </c>
      <c r="T313" s="60" t="e">
        <f t="shared" si="72"/>
        <v>#NUM!</v>
      </c>
      <c r="U313" s="16"/>
      <c r="V313" s="60">
        <f t="shared" si="73"/>
        <v>0</v>
      </c>
      <c r="W313" s="13">
        <f t="shared" si="74"/>
        <v>0</v>
      </c>
      <c r="X313" s="13">
        <f t="shared" si="75"/>
        <v>0</v>
      </c>
    </row>
    <row r="314" spans="1:24">
      <c r="A314" s="38"/>
      <c r="B314" s="60"/>
      <c r="C314" s="60">
        <f t="shared" si="64"/>
        <v>0</v>
      </c>
      <c r="D314" s="19"/>
      <c r="E314" s="42"/>
      <c r="F314" s="42">
        <f t="shared" si="65"/>
        <v>0</v>
      </c>
      <c r="G314" s="17"/>
      <c r="H314" s="17">
        <f t="shared" si="66"/>
        <v>0</v>
      </c>
      <c r="I314" s="17"/>
      <c r="J314" s="17"/>
      <c r="K314" s="42"/>
      <c r="L314" s="60">
        <f t="shared" si="67"/>
        <v>0</v>
      </c>
      <c r="M314" s="16"/>
      <c r="N314" s="60" t="e">
        <f t="shared" si="68"/>
        <v>#NUM!</v>
      </c>
      <c r="O314" s="16"/>
      <c r="P314" s="60" t="e">
        <f t="shared" si="69"/>
        <v>#NUM!</v>
      </c>
      <c r="Q314" s="60"/>
      <c r="R314" s="60">
        <f t="shared" si="70"/>
        <v>491.67</v>
      </c>
      <c r="S314" s="61" t="e">
        <f t="shared" si="71"/>
        <v>#NUM!</v>
      </c>
      <c r="T314" s="60" t="e">
        <f t="shared" si="72"/>
        <v>#NUM!</v>
      </c>
      <c r="U314" s="16"/>
      <c r="V314" s="60">
        <f t="shared" si="73"/>
        <v>0</v>
      </c>
      <c r="W314" s="13">
        <f t="shared" si="74"/>
        <v>0</v>
      </c>
      <c r="X314" s="13">
        <f t="shared" si="75"/>
        <v>0</v>
      </c>
    </row>
    <row r="315" spans="1:24">
      <c r="A315" s="38"/>
      <c r="B315" s="60"/>
      <c r="C315" s="60">
        <f t="shared" si="64"/>
        <v>0</v>
      </c>
      <c r="D315" s="19"/>
      <c r="E315" s="42"/>
      <c r="F315" s="42">
        <f t="shared" si="65"/>
        <v>0</v>
      </c>
      <c r="G315" s="17"/>
      <c r="H315" s="17">
        <f t="shared" si="66"/>
        <v>0</v>
      </c>
      <c r="I315" s="17"/>
      <c r="J315" s="17"/>
      <c r="K315" s="42"/>
      <c r="L315" s="60">
        <f t="shared" si="67"/>
        <v>0</v>
      </c>
      <c r="M315" s="16"/>
      <c r="N315" s="60" t="e">
        <f t="shared" si="68"/>
        <v>#NUM!</v>
      </c>
      <c r="O315" s="16"/>
      <c r="P315" s="60" t="e">
        <f t="shared" si="69"/>
        <v>#NUM!</v>
      </c>
      <c r="Q315" s="60"/>
      <c r="R315" s="60">
        <f t="shared" si="70"/>
        <v>491.67</v>
      </c>
      <c r="S315" s="61" t="e">
        <f t="shared" si="71"/>
        <v>#NUM!</v>
      </c>
      <c r="T315" s="60" t="e">
        <f t="shared" si="72"/>
        <v>#NUM!</v>
      </c>
      <c r="U315" s="16"/>
      <c r="V315" s="60">
        <f t="shared" si="73"/>
        <v>0</v>
      </c>
      <c r="W315" s="13">
        <f t="shared" si="74"/>
        <v>0</v>
      </c>
      <c r="X315" s="13">
        <f t="shared" si="75"/>
        <v>0</v>
      </c>
    </row>
    <row r="316" spans="1:24">
      <c r="A316" s="38"/>
      <c r="B316" s="60"/>
      <c r="C316" s="60">
        <f t="shared" si="64"/>
        <v>0</v>
      </c>
      <c r="D316" s="19"/>
      <c r="E316" s="42"/>
      <c r="F316" s="42">
        <f t="shared" si="65"/>
        <v>0</v>
      </c>
      <c r="G316" s="17"/>
      <c r="H316" s="17">
        <f t="shared" si="66"/>
        <v>0</v>
      </c>
      <c r="I316" s="17"/>
      <c r="J316" s="17"/>
      <c r="K316" s="42"/>
      <c r="L316" s="60">
        <f t="shared" si="67"/>
        <v>0</v>
      </c>
      <c r="M316" s="16"/>
      <c r="N316" s="60" t="e">
        <f t="shared" si="68"/>
        <v>#NUM!</v>
      </c>
      <c r="O316" s="16"/>
      <c r="P316" s="60" t="e">
        <f t="shared" si="69"/>
        <v>#NUM!</v>
      </c>
      <c r="Q316" s="60"/>
      <c r="R316" s="60">
        <f t="shared" si="70"/>
        <v>491.67</v>
      </c>
      <c r="S316" s="61" t="e">
        <f t="shared" si="71"/>
        <v>#NUM!</v>
      </c>
      <c r="T316" s="60" t="e">
        <f t="shared" si="72"/>
        <v>#NUM!</v>
      </c>
      <c r="U316" s="16"/>
      <c r="V316" s="60">
        <f t="shared" si="73"/>
        <v>0</v>
      </c>
      <c r="W316" s="13">
        <f t="shared" si="74"/>
        <v>0</v>
      </c>
      <c r="X316" s="13">
        <f t="shared" si="75"/>
        <v>0</v>
      </c>
    </row>
    <row r="317" spans="1:24">
      <c r="A317" s="38"/>
      <c r="B317" s="60"/>
      <c r="C317" s="60">
        <f t="shared" si="64"/>
        <v>0</v>
      </c>
      <c r="D317" s="19"/>
      <c r="E317" s="42"/>
      <c r="F317" s="42">
        <f t="shared" si="65"/>
        <v>0</v>
      </c>
      <c r="G317" s="17"/>
      <c r="H317" s="17">
        <f t="shared" si="66"/>
        <v>0</v>
      </c>
      <c r="I317" s="17"/>
      <c r="J317" s="17"/>
      <c r="K317" s="42"/>
      <c r="L317" s="60">
        <f t="shared" si="67"/>
        <v>0</v>
      </c>
      <c r="M317" s="16"/>
      <c r="N317" s="60" t="e">
        <f t="shared" si="68"/>
        <v>#NUM!</v>
      </c>
      <c r="O317" s="16"/>
      <c r="P317" s="60" t="e">
        <f t="shared" si="69"/>
        <v>#NUM!</v>
      </c>
      <c r="Q317" s="60"/>
      <c r="R317" s="60">
        <f t="shared" si="70"/>
        <v>491.67</v>
      </c>
      <c r="S317" s="61" t="e">
        <f t="shared" si="71"/>
        <v>#NUM!</v>
      </c>
      <c r="T317" s="60" t="e">
        <f t="shared" si="72"/>
        <v>#NUM!</v>
      </c>
      <c r="U317" s="16"/>
      <c r="V317" s="60">
        <f t="shared" si="73"/>
        <v>0</v>
      </c>
      <c r="W317" s="13">
        <f t="shared" si="74"/>
        <v>0</v>
      </c>
      <c r="X317" s="13">
        <f t="shared" si="75"/>
        <v>0</v>
      </c>
    </row>
    <row r="318" spans="1:24">
      <c r="A318" s="38"/>
      <c r="B318" s="60"/>
      <c r="C318" s="60">
        <f t="shared" si="64"/>
        <v>0</v>
      </c>
      <c r="D318" s="19"/>
      <c r="E318" s="42"/>
      <c r="F318" s="42">
        <f t="shared" si="65"/>
        <v>0</v>
      </c>
      <c r="G318" s="17"/>
      <c r="H318" s="17">
        <f t="shared" si="66"/>
        <v>0</v>
      </c>
      <c r="I318" s="17"/>
      <c r="J318" s="17"/>
      <c r="K318" s="42"/>
      <c r="L318" s="60">
        <f t="shared" si="67"/>
        <v>0</v>
      </c>
      <c r="M318" s="16"/>
      <c r="N318" s="60" t="e">
        <f t="shared" si="68"/>
        <v>#NUM!</v>
      </c>
      <c r="O318" s="16"/>
      <c r="P318" s="60" t="e">
        <f t="shared" si="69"/>
        <v>#NUM!</v>
      </c>
      <c r="Q318" s="60"/>
      <c r="R318" s="60">
        <f t="shared" si="70"/>
        <v>491.67</v>
      </c>
      <c r="S318" s="61" t="e">
        <f t="shared" si="71"/>
        <v>#NUM!</v>
      </c>
      <c r="T318" s="60" t="e">
        <f t="shared" si="72"/>
        <v>#NUM!</v>
      </c>
      <c r="U318" s="16"/>
      <c r="V318" s="60">
        <f t="shared" si="73"/>
        <v>0</v>
      </c>
      <c r="W318" s="13">
        <f t="shared" si="74"/>
        <v>0</v>
      </c>
      <c r="X318" s="13">
        <f t="shared" si="75"/>
        <v>0</v>
      </c>
    </row>
    <row r="319" spans="1:24">
      <c r="A319" s="38"/>
      <c r="B319" s="60"/>
      <c r="C319" s="60">
        <f t="shared" si="64"/>
        <v>0</v>
      </c>
      <c r="D319" s="19"/>
      <c r="E319" s="42"/>
      <c r="F319" s="42">
        <f t="shared" si="65"/>
        <v>0</v>
      </c>
      <c r="G319" s="17"/>
      <c r="H319" s="17">
        <f t="shared" si="66"/>
        <v>0</v>
      </c>
      <c r="I319" s="17"/>
      <c r="J319" s="17"/>
      <c r="K319" s="42"/>
      <c r="L319" s="60">
        <f t="shared" si="67"/>
        <v>0</v>
      </c>
      <c r="M319" s="16"/>
      <c r="N319" s="60" t="e">
        <f t="shared" si="68"/>
        <v>#NUM!</v>
      </c>
      <c r="O319" s="16"/>
      <c r="P319" s="60" t="e">
        <f t="shared" si="69"/>
        <v>#NUM!</v>
      </c>
      <c r="Q319" s="60"/>
      <c r="R319" s="60">
        <f t="shared" si="70"/>
        <v>491.67</v>
      </c>
      <c r="S319" s="61" t="e">
        <f t="shared" si="71"/>
        <v>#NUM!</v>
      </c>
      <c r="T319" s="60" t="e">
        <f t="shared" si="72"/>
        <v>#NUM!</v>
      </c>
      <c r="U319" s="16"/>
      <c r="V319" s="60">
        <f t="shared" si="73"/>
        <v>0</v>
      </c>
      <c r="W319" s="13">
        <f t="shared" si="74"/>
        <v>0</v>
      </c>
      <c r="X319" s="13">
        <f t="shared" si="75"/>
        <v>0</v>
      </c>
    </row>
    <row r="320" spans="1:24">
      <c r="A320" s="38"/>
      <c r="B320" s="60"/>
      <c r="C320" s="60">
        <f t="shared" si="64"/>
        <v>0</v>
      </c>
      <c r="D320" s="19"/>
      <c r="E320" s="42"/>
      <c r="F320" s="42">
        <f t="shared" si="65"/>
        <v>0</v>
      </c>
      <c r="G320" s="17"/>
      <c r="H320" s="17">
        <f t="shared" si="66"/>
        <v>0</v>
      </c>
      <c r="I320" s="17"/>
      <c r="J320" s="17"/>
      <c r="K320" s="42"/>
      <c r="L320" s="60">
        <f t="shared" si="67"/>
        <v>0</v>
      </c>
      <c r="M320" s="16"/>
      <c r="N320" s="60" t="e">
        <f t="shared" si="68"/>
        <v>#NUM!</v>
      </c>
      <c r="O320" s="16"/>
      <c r="P320" s="60" t="e">
        <f t="shared" si="69"/>
        <v>#NUM!</v>
      </c>
      <c r="Q320" s="60"/>
      <c r="R320" s="60">
        <f t="shared" si="70"/>
        <v>491.67</v>
      </c>
      <c r="S320" s="61" t="e">
        <f t="shared" si="71"/>
        <v>#NUM!</v>
      </c>
      <c r="T320" s="60" t="e">
        <f t="shared" si="72"/>
        <v>#NUM!</v>
      </c>
      <c r="U320" s="16"/>
      <c r="V320" s="60">
        <f t="shared" si="73"/>
        <v>0</v>
      </c>
      <c r="W320" s="13">
        <f t="shared" si="74"/>
        <v>0</v>
      </c>
      <c r="X320" s="13">
        <f t="shared" si="75"/>
        <v>0</v>
      </c>
    </row>
    <row r="321" spans="1:24">
      <c r="A321" s="38"/>
      <c r="B321" s="60"/>
      <c r="C321" s="60">
        <f t="shared" si="64"/>
        <v>0</v>
      </c>
      <c r="D321" s="19"/>
      <c r="E321" s="42"/>
      <c r="F321" s="42">
        <f t="shared" si="65"/>
        <v>0</v>
      </c>
      <c r="G321" s="17"/>
      <c r="H321" s="17">
        <f t="shared" si="66"/>
        <v>0</v>
      </c>
      <c r="I321" s="17"/>
      <c r="J321" s="17"/>
      <c r="K321" s="42"/>
      <c r="L321" s="60">
        <f t="shared" si="67"/>
        <v>0</v>
      </c>
      <c r="M321" s="16"/>
      <c r="N321" s="60" t="e">
        <f t="shared" si="68"/>
        <v>#NUM!</v>
      </c>
      <c r="O321" s="16"/>
      <c r="P321" s="60" t="e">
        <f t="shared" si="69"/>
        <v>#NUM!</v>
      </c>
      <c r="Q321" s="60"/>
      <c r="R321" s="60">
        <f t="shared" si="70"/>
        <v>491.67</v>
      </c>
      <c r="S321" s="61" t="e">
        <f t="shared" si="71"/>
        <v>#NUM!</v>
      </c>
      <c r="T321" s="60" t="e">
        <f t="shared" si="72"/>
        <v>#NUM!</v>
      </c>
      <c r="U321" s="16"/>
      <c r="V321" s="60">
        <f t="shared" si="73"/>
        <v>0</v>
      </c>
      <c r="W321" s="13">
        <f t="shared" si="74"/>
        <v>0</v>
      </c>
      <c r="X321" s="13">
        <f t="shared" si="75"/>
        <v>0</v>
      </c>
    </row>
    <row r="322" spans="1:24">
      <c r="A322" s="38"/>
      <c r="B322" s="60"/>
      <c r="C322" s="60">
        <f t="shared" si="64"/>
        <v>0</v>
      </c>
      <c r="D322" s="19"/>
      <c r="E322" s="42"/>
      <c r="F322" s="42">
        <f t="shared" si="65"/>
        <v>0</v>
      </c>
      <c r="G322" s="17"/>
      <c r="H322" s="17">
        <f t="shared" si="66"/>
        <v>0</v>
      </c>
      <c r="I322" s="17"/>
      <c r="J322" s="17"/>
      <c r="K322" s="42"/>
      <c r="L322" s="60">
        <f t="shared" si="67"/>
        <v>0</v>
      </c>
      <c r="M322" s="16"/>
      <c r="N322" s="60" t="e">
        <f t="shared" si="68"/>
        <v>#NUM!</v>
      </c>
      <c r="O322" s="16"/>
      <c r="P322" s="60" t="e">
        <f t="shared" si="69"/>
        <v>#NUM!</v>
      </c>
      <c r="Q322" s="60"/>
      <c r="R322" s="60">
        <f t="shared" si="70"/>
        <v>491.67</v>
      </c>
      <c r="S322" s="61" t="e">
        <f t="shared" si="71"/>
        <v>#NUM!</v>
      </c>
      <c r="T322" s="60" t="e">
        <f t="shared" si="72"/>
        <v>#NUM!</v>
      </c>
      <c r="U322" s="16"/>
      <c r="V322" s="60">
        <f t="shared" si="73"/>
        <v>0</v>
      </c>
      <c r="W322" s="13">
        <f t="shared" si="74"/>
        <v>0</v>
      </c>
      <c r="X322" s="13">
        <f t="shared" si="75"/>
        <v>0</v>
      </c>
    </row>
    <row r="323" spans="1:24">
      <c r="A323" s="38"/>
      <c r="B323" s="60"/>
      <c r="C323" s="60">
        <f t="shared" si="64"/>
        <v>0</v>
      </c>
      <c r="D323" s="19"/>
      <c r="E323" s="42"/>
      <c r="F323" s="42">
        <f t="shared" si="65"/>
        <v>0</v>
      </c>
      <c r="G323" s="17"/>
      <c r="H323" s="17">
        <f t="shared" si="66"/>
        <v>0</v>
      </c>
      <c r="I323" s="17"/>
      <c r="J323" s="17"/>
      <c r="K323" s="42"/>
      <c r="L323" s="60">
        <f t="shared" si="67"/>
        <v>0</v>
      </c>
      <c r="M323" s="16"/>
      <c r="N323" s="60" t="e">
        <f t="shared" si="68"/>
        <v>#NUM!</v>
      </c>
      <c r="O323" s="16"/>
      <c r="P323" s="60" t="e">
        <f t="shared" si="69"/>
        <v>#NUM!</v>
      </c>
      <c r="Q323" s="60"/>
      <c r="R323" s="60">
        <f t="shared" si="70"/>
        <v>491.67</v>
      </c>
      <c r="S323" s="61" t="e">
        <f t="shared" si="71"/>
        <v>#NUM!</v>
      </c>
      <c r="T323" s="60" t="e">
        <f t="shared" si="72"/>
        <v>#NUM!</v>
      </c>
      <c r="U323" s="16"/>
      <c r="V323" s="60">
        <f t="shared" si="73"/>
        <v>0</v>
      </c>
      <c r="W323" s="13">
        <f t="shared" si="74"/>
        <v>0</v>
      </c>
      <c r="X323" s="13">
        <f t="shared" si="75"/>
        <v>0</v>
      </c>
    </row>
    <row r="324" spans="1:24">
      <c r="A324" s="38"/>
      <c r="B324" s="60"/>
      <c r="C324" s="60">
        <f t="shared" si="64"/>
        <v>0</v>
      </c>
      <c r="D324" s="19"/>
      <c r="E324" s="42"/>
      <c r="F324" s="42">
        <f t="shared" si="65"/>
        <v>0</v>
      </c>
      <c r="G324" s="17"/>
      <c r="H324" s="17">
        <f t="shared" si="66"/>
        <v>0</v>
      </c>
      <c r="I324" s="17"/>
      <c r="J324" s="17"/>
      <c r="K324" s="42"/>
      <c r="L324" s="60">
        <f t="shared" si="67"/>
        <v>0</v>
      </c>
      <c r="M324" s="16"/>
      <c r="N324" s="60" t="e">
        <f t="shared" si="68"/>
        <v>#NUM!</v>
      </c>
      <c r="O324" s="16"/>
      <c r="P324" s="60" t="e">
        <f t="shared" si="69"/>
        <v>#NUM!</v>
      </c>
      <c r="Q324" s="60"/>
      <c r="R324" s="60">
        <f t="shared" si="70"/>
        <v>491.67</v>
      </c>
      <c r="S324" s="61" t="e">
        <f t="shared" si="71"/>
        <v>#NUM!</v>
      </c>
      <c r="T324" s="60" t="e">
        <f t="shared" si="72"/>
        <v>#NUM!</v>
      </c>
      <c r="U324" s="16"/>
      <c r="V324" s="60">
        <f t="shared" si="73"/>
        <v>0</v>
      </c>
      <c r="W324" s="13">
        <f t="shared" si="74"/>
        <v>0</v>
      </c>
      <c r="X324" s="13">
        <f t="shared" si="75"/>
        <v>0</v>
      </c>
    </row>
    <row r="325" spans="1:24">
      <c r="A325" s="38"/>
      <c r="B325" s="60"/>
      <c r="C325" s="60">
        <f t="shared" si="64"/>
        <v>0</v>
      </c>
      <c r="D325" s="19"/>
      <c r="E325" s="42"/>
      <c r="F325" s="42">
        <f t="shared" si="65"/>
        <v>0</v>
      </c>
      <c r="G325" s="17"/>
      <c r="H325" s="17">
        <f t="shared" si="66"/>
        <v>0</v>
      </c>
      <c r="I325" s="17"/>
      <c r="J325" s="17"/>
      <c r="K325" s="42"/>
      <c r="L325" s="60">
        <f t="shared" si="67"/>
        <v>0</v>
      </c>
      <c r="M325" s="16"/>
      <c r="N325" s="60" t="e">
        <f t="shared" si="68"/>
        <v>#NUM!</v>
      </c>
      <c r="O325" s="16"/>
      <c r="P325" s="60" t="e">
        <f t="shared" si="69"/>
        <v>#NUM!</v>
      </c>
      <c r="Q325" s="60"/>
      <c r="R325" s="60">
        <f t="shared" si="70"/>
        <v>491.67</v>
      </c>
      <c r="S325" s="61" t="e">
        <f t="shared" si="71"/>
        <v>#NUM!</v>
      </c>
      <c r="T325" s="60" t="e">
        <f t="shared" si="72"/>
        <v>#NUM!</v>
      </c>
      <c r="U325" s="16"/>
      <c r="V325" s="60">
        <f t="shared" si="73"/>
        <v>0</v>
      </c>
      <c r="W325" s="13">
        <f t="shared" si="74"/>
        <v>0</v>
      </c>
      <c r="X325" s="13">
        <f t="shared" si="75"/>
        <v>0</v>
      </c>
    </row>
    <row r="326" spans="1:24">
      <c r="A326" s="38"/>
      <c r="B326" s="60"/>
      <c r="C326" s="60">
        <f t="shared" si="64"/>
        <v>0</v>
      </c>
      <c r="D326" s="19"/>
      <c r="E326" s="42"/>
      <c r="F326" s="42">
        <f t="shared" si="65"/>
        <v>0</v>
      </c>
      <c r="G326" s="17"/>
      <c r="H326" s="17">
        <f t="shared" si="66"/>
        <v>0</v>
      </c>
      <c r="I326" s="17"/>
      <c r="J326" s="17"/>
      <c r="K326" s="42"/>
      <c r="L326" s="60">
        <f t="shared" si="67"/>
        <v>0</v>
      </c>
      <c r="M326" s="16"/>
      <c r="N326" s="60" t="e">
        <f t="shared" si="68"/>
        <v>#NUM!</v>
      </c>
      <c r="O326" s="16"/>
      <c r="P326" s="60" t="e">
        <f t="shared" si="69"/>
        <v>#NUM!</v>
      </c>
      <c r="Q326" s="60"/>
      <c r="R326" s="60">
        <f t="shared" si="70"/>
        <v>491.67</v>
      </c>
      <c r="S326" s="61" t="e">
        <f t="shared" si="71"/>
        <v>#NUM!</v>
      </c>
      <c r="T326" s="60" t="e">
        <f t="shared" si="72"/>
        <v>#NUM!</v>
      </c>
      <c r="U326" s="16"/>
      <c r="V326" s="60">
        <f t="shared" si="73"/>
        <v>0</v>
      </c>
      <c r="W326" s="13">
        <f t="shared" si="74"/>
        <v>0</v>
      </c>
      <c r="X326" s="13">
        <f t="shared" si="75"/>
        <v>0</v>
      </c>
    </row>
    <row r="327" spans="1:24">
      <c r="A327" s="38"/>
      <c r="B327" s="60"/>
      <c r="C327" s="60">
        <f t="shared" si="64"/>
        <v>0</v>
      </c>
      <c r="D327" s="19"/>
      <c r="E327" s="42"/>
      <c r="F327" s="42">
        <f t="shared" si="65"/>
        <v>0</v>
      </c>
      <c r="G327" s="17"/>
      <c r="H327" s="17">
        <f t="shared" si="66"/>
        <v>0</v>
      </c>
      <c r="I327" s="17"/>
      <c r="J327" s="17"/>
      <c r="K327" s="42"/>
      <c r="L327" s="60">
        <f t="shared" si="67"/>
        <v>0</v>
      </c>
      <c r="M327" s="16"/>
      <c r="N327" s="60" t="e">
        <f t="shared" si="68"/>
        <v>#NUM!</v>
      </c>
      <c r="O327" s="16"/>
      <c r="P327" s="60" t="e">
        <f t="shared" si="69"/>
        <v>#NUM!</v>
      </c>
      <c r="Q327" s="60"/>
      <c r="R327" s="60">
        <f t="shared" si="70"/>
        <v>491.67</v>
      </c>
      <c r="S327" s="61" t="e">
        <f t="shared" si="71"/>
        <v>#NUM!</v>
      </c>
      <c r="T327" s="60" t="e">
        <f t="shared" si="72"/>
        <v>#NUM!</v>
      </c>
      <c r="U327" s="16"/>
      <c r="V327" s="60">
        <f t="shared" si="73"/>
        <v>0</v>
      </c>
      <c r="W327" s="13">
        <f t="shared" si="74"/>
        <v>0</v>
      </c>
      <c r="X327" s="13">
        <f t="shared" si="75"/>
        <v>0</v>
      </c>
    </row>
    <row r="328" spans="1:24">
      <c r="A328" s="38"/>
      <c r="B328" s="60"/>
      <c r="C328" s="60">
        <f t="shared" si="64"/>
        <v>0</v>
      </c>
      <c r="D328" s="19"/>
      <c r="E328" s="42"/>
      <c r="F328" s="42">
        <f t="shared" si="65"/>
        <v>0</v>
      </c>
      <c r="G328" s="17"/>
      <c r="H328" s="17">
        <f t="shared" si="66"/>
        <v>0</v>
      </c>
      <c r="I328" s="17"/>
      <c r="J328" s="17"/>
      <c r="K328" s="42"/>
      <c r="L328" s="60">
        <f t="shared" si="67"/>
        <v>0</v>
      </c>
      <c r="M328" s="16"/>
      <c r="N328" s="60" t="e">
        <f t="shared" si="68"/>
        <v>#NUM!</v>
      </c>
      <c r="O328" s="16"/>
      <c r="P328" s="60" t="e">
        <f t="shared" si="69"/>
        <v>#NUM!</v>
      </c>
      <c r="Q328" s="60"/>
      <c r="R328" s="60">
        <f t="shared" si="70"/>
        <v>491.67</v>
      </c>
      <c r="S328" s="61" t="e">
        <f t="shared" si="71"/>
        <v>#NUM!</v>
      </c>
      <c r="T328" s="60" t="e">
        <f t="shared" si="72"/>
        <v>#NUM!</v>
      </c>
      <c r="U328" s="16"/>
      <c r="V328" s="60">
        <f t="shared" si="73"/>
        <v>0</v>
      </c>
      <c r="W328" s="13">
        <f t="shared" si="74"/>
        <v>0</v>
      </c>
      <c r="X328" s="13">
        <f t="shared" si="75"/>
        <v>0</v>
      </c>
    </row>
    <row r="329" spans="1:24">
      <c r="A329" s="38"/>
      <c r="B329" s="60"/>
      <c r="C329" s="60">
        <f t="shared" si="64"/>
        <v>0</v>
      </c>
      <c r="D329" s="19"/>
      <c r="E329" s="42"/>
      <c r="F329" s="42">
        <f t="shared" si="65"/>
        <v>0</v>
      </c>
      <c r="G329" s="17"/>
      <c r="H329" s="17">
        <f t="shared" si="66"/>
        <v>0</v>
      </c>
      <c r="I329" s="17"/>
      <c r="J329" s="17"/>
      <c r="K329" s="42"/>
      <c r="L329" s="60">
        <f t="shared" si="67"/>
        <v>0</v>
      </c>
      <c r="M329" s="16"/>
      <c r="N329" s="60" t="e">
        <f t="shared" si="68"/>
        <v>#NUM!</v>
      </c>
      <c r="O329" s="16"/>
      <c r="P329" s="60" t="e">
        <f t="shared" si="69"/>
        <v>#NUM!</v>
      </c>
      <c r="Q329" s="60"/>
      <c r="R329" s="60">
        <f t="shared" si="70"/>
        <v>491.67</v>
      </c>
      <c r="S329" s="61" t="e">
        <f t="shared" si="71"/>
        <v>#NUM!</v>
      </c>
      <c r="T329" s="60" t="e">
        <f t="shared" si="72"/>
        <v>#NUM!</v>
      </c>
      <c r="U329" s="16"/>
      <c r="V329" s="60">
        <f t="shared" si="73"/>
        <v>0</v>
      </c>
      <c r="W329" s="13">
        <f t="shared" si="74"/>
        <v>0</v>
      </c>
      <c r="X329" s="13">
        <f t="shared" si="75"/>
        <v>0</v>
      </c>
    </row>
    <row r="330" spans="1:24">
      <c r="A330" s="38"/>
      <c r="B330" s="60"/>
      <c r="C330" s="60">
        <f t="shared" si="64"/>
        <v>0</v>
      </c>
      <c r="D330" s="19"/>
      <c r="E330" s="42"/>
      <c r="F330" s="42">
        <f t="shared" si="65"/>
        <v>0</v>
      </c>
      <c r="G330" s="17"/>
      <c r="H330" s="17">
        <f t="shared" si="66"/>
        <v>0</v>
      </c>
      <c r="I330" s="17"/>
      <c r="J330" s="17"/>
      <c r="K330" s="42"/>
      <c r="L330" s="60">
        <f t="shared" si="67"/>
        <v>0</v>
      </c>
      <c r="M330" s="16"/>
      <c r="N330" s="60" t="e">
        <f t="shared" si="68"/>
        <v>#NUM!</v>
      </c>
      <c r="O330" s="16"/>
      <c r="P330" s="60" t="e">
        <f t="shared" si="69"/>
        <v>#NUM!</v>
      </c>
      <c r="Q330" s="60"/>
      <c r="R330" s="60">
        <f t="shared" si="70"/>
        <v>491.67</v>
      </c>
      <c r="S330" s="61" t="e">
        <f t="shared" si="71"/>
        <v>#NUM!</v>
      </c>
      <c r="T330" s="60" t="e">
        <f t="shared" si="72"/>
        <v>#NUM!</v>
      </c>
      <c r="U330" s="16"/>
      <c r="V330" s="60">
        <f t="shared" si="73"/>
        <v>0</v>
      </c>
      <c r="W330" s="13">
        <f t="shared" si="74"/>
        <v>0</v>
      </c>
      <c r="X330" s="13">
        <f t="shared" si="75"/>
        <v>0</v>
      </c>
    </row>
    <row r="331" spans="1:24">
      <c r="A331" s="38"/>
      <c r="B331" s="60"/>
      <c r="C331" s="60">
        <f t="shared" si="64"/>
        <v>0</v>
      </c>
      <c r="D331" s="19"/>
      <c r="E331" s="42"/>
      <c r="F331" s="42">
        <f t="shared" si="65"/>
        <v>0</v>
      </c>
      <c r="G331" s="17"/>
      <c r="H331" s="17">
        <f t="shared" si="66"/>
        <v>0</v>
      </c>
      <c r="I331" s="17"/>
      <c r="J331" s="17"/>
      <c r="K331" s="42"/>
      <c r="L331" s="60">
        <f t="shared" si="67"/>
        <v>0</v>
      </c>
      <c r="M331" s="16"/>
      <c r="N331" s="60" t="e">
        <f t="shared" si="68"/>
        <v>#NUM!</v>
      </c>
      <c r="O331" s="16"/>
      <c r="P331" s="60" t="e">
        <f t="shared" si="69"/>
        <v>#NUM!</v>
      </c>
      <c r="Q331" s="60"/>
      <c r="R331" s="60">
        <f t="shared" si="70"/>
        <v>491.67</v>
      </c>
      <c r="S331" s="61" t="e">
        <f t="shared" si="71"/>
        <v>#NUM!</v>
      </c>
      <c r="T331" s="60" t="e">
        <f t="shared" si="72"/>
        <v>#NUM!</v>
      </c>
      <c r="U331" s="16"/>
      <c r="V331" s="60">
        <f t="shared" si="73"/>
        <v>0</v>
      </c>
      <c r="W331" s="13">
        <f t="shared" si="74"/>
        <v>0</v>
      </c>
      <c r="X331" s="13">
        <f t="shared" si="75"/>
        <v>0</v>
      </c>
    </row>
    <row r="332" spans="1:24">
      <c r="A332" s="38"/>
      <c r="B332" s="60"/>
      <c r="C332" s="60">
        <f t="shared" si="64"/>
        <v>0</v>
      </c>
      <c r="D332" s="19"/>
      <c r="E332" s="42"/>
      <c r="F332" s="42">
        <f t="shared" si="65"/>
        <v>0</v>
      </c>
      <c r="G332" s="17"/>
      <c r="H332" s="17">
        <f t="shared" si="66"/>
        <v>0</v>
      </c>
      <c r="I332" s="17"/>
      <c r="J332" s="17"/>
      <c r="K332" s="42"/>
      <c r="L332" s="60">
        <f t="shared" si="67"/>
        <v>0</v>
      </c>
      <c r="M332" s="16"/>
      <c r="N332" s="60" t="e">
        <f t="shared" si="68"/>
        <v>#NUM!</v>
      </c>
      <c r="O332" s="16"/>
      <c r="P332" s="60" t="e">
        <f t="shared" si="69"/>
        <v>#NUM!</v>
      </c>
      <c r="Q332" s="60"/>
      <c r="R332" s="60">
        <f t="shared" si="70"/>
        <v>491.67</v>
      </c>
      <c r="S332" s="61" t="e">
        <f t="shared" si="71"/>
        <v>#NUM!</v>
      </c>
      <c r="T332" s="60" t="e">
        <f t="shared" si="72"/>
        <v>#NUM!</v>
      </c>
      <c r="U332" s="16"/>
      <c r="V332" s="60">
        <f t="shared" si="73"/>
        <v>0</v>
      </c>
      <c r="W332" s="13">
        <f t="shared" si="74"/>
        <v>0</v>
      </c>
      <c r="X332" s="13">
        <f t="shared" si="75"/>
        <v>0</v>
      </c>
    </row>
    <row r="333" spans="1:24">
      <c r="A333" s="38"/>
      <c r="B333" s="60"/>
      <c r="C333" s="60">
        <f t="shared" si="64"/>
        <v>0</v>
      </c>
      <c r="D333" s="19"/>
      <c r="E333" s="42"/>
      <c r="F333" s="42">
        <f t="shared" si="65"/>
        <v>0</v>
      </c>
      <c r="G333" s="17"/>
      <c r="H333" s="17">
        <f t="shared" si="66"/>
        <v>0</v>
      </c>
      <c r="I333" s="17"/>
      <c r="J333" s="17"/>
      <c r="K333" s="42"/>
      <c r="L333" s="60">
        <f t="shared" si="67"/>
        <v>0</v>
      </c>
      <c r="M333" s="16"/>
      <c r="N333" s="60" t="e">
        <f t="shared" si="68"/>
        <v>#NUM!</v>
      </c>
      <c r="O333" s="16"/>
      <c r="P333" s="60" t="e">
        <f t="shared" si="69"/>
        <v>#NUM!</v>
      </c>
      <c r="Q333" s="60"/>
      <c r="R333" s="60">
        <f t="shared" si="70"/>
        <v>491.67</v>
      </c>
      <c r="S333" s="61" t="e">
        <f t="shared" si="71"/>
        <v>#NUM!</v>
      </c>
      <c r="T333" s="60" t="e">
        <f t="shared" si="72"/>
        <v>#NUM!</v>
      </c>
      <c r="U333" s="16"/>
      <c r="V333" s="60">
        <f t="shared" si="73"/>
        <v>0</v>
      </c>
      <c r="W333" s="13">
        <f t="shared" si="74"/>
        <v>0</v>
      </c>
      <c r="X333" s="13">
        <f t="shared" si="75"/>
        <v>0</v>
      </c>
    </row>
    <row r="334" spans="1:24">
      <c r="A334" s="38"/>
      <c r="B334" s="60"/>
      <c r="C334" s="60">
        <f t="shared" si="64"/>
        <v>0</v>
      </c>
      <c r="D334" s="19"/>
      <c r="E334" s="42"/>
      <c r="F334" s="42">
        <f t="shared" si="65"/>
        <v>0</v>
      </c>
      <c r="G334" s="17"/>
      <c r="H334" s="17">
        <f t="shared" si="66"/>
        <v>0</v>
      </c>
      <c r="I334" s="17"/>
      <c r="J334" s="17"/>
      <c r="K334" s="42"/>
      <c r="L334" s="60">
        <f t="shared" si="67"/>
        <v>0</v>
      </c>
      <c r="M334" s="16"/>
      <c r="N334" s="60" t="e">
        <f t="shared" si="68"/>
        <v>#NUM!</v>
      </c>
      <c r="O334" s="16"/>
      <c r="P334" s="60" t="e">
        <f t="shared" si="69"/>
        <v>#NUM!</v>
      </c>
      <c r="Q334" s="60"/>
      <c r="R334" s="60">
        <f t="shared" si="70"/>
        <v>491.67</v>
      </c>
      <c r="S334" s="61" t="e">
        <f t="shared" si="71"/>
        <v>#NUM!</v>
      </c>
      <c r="T334" s="60" t="e">
        <f t="shared" si="72"/>
        <v>#NUM!</v>
      </c>
      <c r="U334" s="16"/>
      <c r="V334" s="60">
        <f t="shared" si="73"/>
        <v>0</v>
      </c>
      <c r="W334" s="13">
        <f t="shared" si="74"/>
        <v>0</v>
      </c>
      <c r="X334" s="13">
        <f t="shared" si="75"/>
        <v>0</v>
      </c>
    </row>
    <row r="335" spans="1:24">
      <c r="A335" s="38"/>
      <c r="B335" s="60"/>
      <c r="C335" s="60">
        <f t="shared" ref="C335:C398" si="76">8.34*B335</f>
        <v>0</v>
      </c>
      <c r="D335" s="19"/>
      <c r="E335" s="42"/>
      <c r="F335" s="42">
        <f t="shared" ref="F335:F398" si="77">E335/6.895</f>
        <v>0</v>
      </c>
      <c r="G335" s="17"/>
      <c r="H335" s="17">
        <f t="shared" ref="H335:H398" si="78">G335/6.895</f>
        <v>0</v>
      </c>
      <c r="I335" s="17"/>
      <c r="J335" s="17"/>
      <c r="K335" s="42"/>
      <c r="L335" s="60">
        <f t="shared" ref="L335:L398" si="79">(J335-I335)/(90-10)</f>
        <v>0</v>
      </c>
      <c r="M335" s="16"/>
      <c r="N335" s="60" t="e">
        <f t="shared" ref="N335:N398" si="80">15.64-1.854*L335^0.5-(0.8742-0.328*L335^0.5)*LN(H335)</f>
        <v>#NUM!</v>
      </c>
      <c r="O335" s="16"/>
      <c r="P335" s="60" t="e">
        <f t="shared" ref="P335:P398" si="81">8742-1042*L335^0.5-(1049-179.4*L335^0.5)*LN(H335)</f>
        <v>#NUM!</v>
      </c>
      <c r="Q335" s="60"/>
      <c r="R335" s="60">
        <f t="shared" ref="R335:R398" si="82">459.67+32+Q335*1.8</f>
        <v>491.67</v>
      </c>
      <c r="S335" s="61" t="e">
        <f t="shared" ref="S335:S398" si="83">EXP(N335-(P335/R335))</f>
        <v>#NUM!</v>
      </c>
      <c r="T335" s="60" t="e">
        <f t="shared" ref="T335:T398" si="84">S335*6.895</f>
        <v>#NUM!</v>
      </c>
      <c r="U335" s="16"/>
      <c r="V335" s="60">
        <f t="shared" ref="V335:V398" si="85">U335*6.895</f>
        <v>0</v>
      </c>
      <c r="W335" s="13">
        <f t="shared" ref="W335:W398" si="86">IF((G335="")+(I335="")+(J335="")+(Q335=""),U335,S335)</f>
        <v>0</v>
      </c>
      <c r="X335" s="13">
        <f t="shared" ref="X335:X398" si="87">W335*6.895</f>
        <v>0</v>
      </c>
    </row>
    <row r="336" spans="1:24">
      <c r="A336" s="38"/>
      <c r="B336" s="60"/>
      <c r="C336" s="60">
        <f t="shared" si="76"/>
        <v>0</v>
      </c>
      <c r="D336" s="19"/>
      <c r="E336" s="42"/>
      <c r="F336" s="42">
        <f t="shared" si="77"/>
        <v>0</v>
      </c>
      <c r="G336" s="17"/>
      <c r="H336" s="17">
        <f t="shared" si="78"/>
        <v>0</v>
      </c>
      <c r="I336" s="17"/>
      <c r="J336" s="17"/>
      <c r="K336" s="42"/>
      <c r="L336" s="60">
        <f t="shared" si="79"/>
        <v>0</v>
      </c>
      <c r="M336" s="16"/>
      <c r="N336" s="60" t="e">
        <f t="shared" si="80"/>
        <v>#NUM!</v>
      </c>
      <c r="O336" s="16"/>
      <c r="P336" s="60" t="e">
        <f t="shared" si="81"/>
        <v>#NUM!</v>
      </c>
      <c r="Q336" s="60"/>
      <c r="R336" s="60">
        <f t="shared" si="82"/>
        <v>491.67</v>
      </c>
      <c r="S336" s="61" t="e">
        <f t="shared" si="83"/>
        <v>#NUM!</v>
      </c>
      <c r="T336" s="60" t="e">
        <f t="shared" si="84"/>
        <v>#NUM!</v>
      </c>
      <c r="U336" s="16"/>
      <c r="V336" s="60">
        <f t="shared" si="85"/>
        <v>0</v>
      </c>
      <c r="W336" s="13">
        <f t="shared" si="86"/>
        <v>0</v>
      </c>
      <c r="X336" s="13">
        <f t="shared" si="87"/>
        <v>0</v>
      </c>
    </row>
    <row r="337" spans="1:24">
      <c r="A337" s="38"/>
      <c r="B337" s="60"/>
      <c r="C337" s="60">
        <f t="shared" si="76"/>
        <v>0</v>
      </c>
      <c r="D337" s="19"/>
      <c r="E337" s="42"/>
      <c r="F337" s="42">
        <f t="shared" si="77"/>
        <v>0</v>
      </c>
      <c r="G337" s="17"/>
      <c r="H337" s="17">
        <f t="shared" si="78"/>
        <v>0</v>
      </c>
      <c r="I337" s="17"/>
      <c r="J337" s="17"/>
      <c r="K337" s="42"/>
      <c r="L337" s="60">
        <f t="shared" si="79"/>
        <v>0</v>
      </c>
      <c r="M337" s="16"/>
      <c r="N337" s="60" t="e">
        <f t="shared" si="80"/>
        <v>#NUM!</v>
      </c>
      <c r="O337" s="16"/>
      <c r="P337" s="60" t="e">
        <f t="shared" si="81"/>
        <v>#NUM!</v>
      </c>
      <c r="Q337" s="60"/>
      <c r="R337" s="60">
        <f t="shared" si="82"/>
        <v>491.67</v>
      </c>
      <c r="S337" s="61" t="e">
        <f t="shared" si="83"/>
        <v>#NUM!</v>
      </c>
      <c r="T337" s="60" t="e">
        <f t="shared" si="84"/>
        <v>#NUM!</v>
      </c>
      <c r="U337" s="16"/>
      <c r="V337" s="60">
        <f t="shared" si="85"/>
        <v>0</v>
      </c>
      <c r="W337" s="13">
        <f t="shared" si="86"/>
        <v>0</v>
      </c>
      <c r="X337" s="13">
        <f t="shared" si="87"/>
        <v>0</v>
      </c>
    </row>
    <row r="338" spans="1:24">
      <c r="A338" s="38"/>
      <c r="B338" s="60"/>
      <c r="C338" s="60">
        <f t="shared" si="76"/>
        <v>0</v>
      </c>
      <c r="D338" s="19"/>
      <c r="E338" s="42"/>
      <c r="F338" s="42">
        <f t="shared" si="77"/>
        <v>0</v>
      </c>
      <c r="G338" s="17"/>
      <c r="H338" s="17">
        <f t="shared" si="78"/>
        <v>0</v>
      </c>
      <c r="I338" s="17"/>
      <c r="J338" s="17"/>
      <c r="K338" s="42"/>
      <c r="L338" s="60">
        <f t="shared" si="79"/>
        <v>0</v>
      </c>
      <c r="M338" s="16"/>
      <c r="N338" s="60" t="e">
        <f t="shared" si="80"/>
        <v>#NUM!</v>
      </c>
      <c r="O338" s="16"/>
      <c r="P338" s="60" t="e">
        <f t="shared" si="81"/>
        <v>#NUM!</v>
      </c>
      <c r="Q338" s="60"/>
      <c r="R338" s="60">
        <f t="shared" si="82"/>
        <v>491.67</v>
      </c>
      <c r="S338" s="61" t="e">
        <f t="shared" si="83"/>
        <v>#NUM!</v>
      </c>
      <c r="T338" s="60" t="e">
        <f t="shared" si="84"/>
        <v>#NUM!</v>
      </c>
      <c r="U338" s="16"/>
      <c r="V338" s="60">
        <f t="shared" si="85"/>
        <v>0</v>
      </c>
      <c r="W338" s="13">
        <f t="shared" si="86"/>
        <v>0</v>
      </c>
      <c r="X338" s="13">
        <f t="shared" si="87"/>
        <v>0</v>
      </c>
    </row>
    <row r="339" spans="1:24">
      <c r="A339" s="38"/>
      <c r="B339" s="60"/>
      <c r="C339" s="60">
        <f t="shared" si="76"/>
        <v>0</v>
      </c>
      <c r="D339" s="19"/>
      <c r="E339" s="42"/>
      <c r="F339" s="42">
        <f t="shared" si="77"/>
        <v>0</v>
      </c>
      <c r="G339" s="17"/>
      <c r="H339" s="17">
        <f t="shared" si="78"/>
        <v>0</v>
      </c>
      <c r="I339" s="17"/>
      <c r="J339" s="17"/>
      <c r="K339" s="42"/>
      <c r="L339" s="60">
        <f t="shared" si="79"/>
        <v>0</v>
      </c>
      <c r="M339" s="16"/>
      <c r="N339" s="60" t="e">
        <f t="shared" si="80"/>
        <v>#NUM!</v>
      </c>
      <c r="O339" s="16"/>
      <c r="P339" s="60" t="e">
        <f t="shared" si="81"/>
        <v>#NUM!</v>
      </c>
      <c r="Q339" s="60"/>
      <c r="R339" s="60">
        <f t="shared" si="82"/>
        <v>491.67</v>
      </c>
      <c r="S339" s="61" t="e">
        <f t="shared" si="83"/>
        <v>#NUM!</v>
      </c>
      <c r="T339" s="60" t="e">
        <f t="shared" si="84"/>
        <v>#NUM!</v>
      </c>
      <c r="U339" s="16"/>
      <c r="V339" s="60">
        <f t="shared" si="85"/>
        <v>0</v>
      </c>
      <c r="W339" s="13">
        <f t="shared" si="86"/>
        <v>0</v>
      </c>
      <c r="X339" s="13">
        <f t="shared" si="87"/>
        <v>0</v>
      </c>
    </row>
    <row r="340" spans="1:24">
      <c r="A340" s="38"/>
      <c r="B340" s="60"/>
      <c r="C340" s="60">
        <f t="shared" si="76"/>
        <v>0</v>
      </c>
      <c r="D340" s="19"/>
      <c r="E340" s="42"/>
      <c r="F340" s="42">
        <f t="shared" si="77"/>
        <v>0</v>
      </c>
      <c r="G340" s="17"/>
      <c r="H340" s="17">
        <f t="shared" si="78"/>
        <v>0</v>
      </c>
      <c r="I340" s="17"/>
      <c r="J340" s="17"/>
      <c r="K340" s="42"/>
      <c r="L340" s="60">
        <f t="shared" si="79"/>
        <v>0</v>
      </c>
      <c r="M340" s="16"/>
      <c r="N340" s="60" t="e">
        <f t="shared" si="80"/>
        <v>#NUM!</v>
      </c>
      <c r="O340" s="16"/>
      <c r="P340" s="60" t="e">
        <f t="shared" si="81"/>
        <v>#NUM!</v>
      </c>
      <c r="Q340" s="60"/>
      <c r="R340" s="60">
        <f t="shared" si="82"/>
        <v>491.67</v>
      </c>
      <c r="S340" s="61" t="e">
        <f t="shared" si="83"/>
        <v>#NUM!</v>
      </c>
      <c r="T340" s="60" t="e">
        <f t="shared" si="84"/>
        <v>#NUM!</v>
      </c>
      <c r="U340" s="16"/>
      <c r="V340" s="60">
        <f t="shared" si="85"/>
        <v>0</v>
      </c>
      <c r="W340" s="13">
        <f t="shared" si="86"/>
        <v>0</v>
      </c>
      <c r="X340" s="13">
        <f t="shared" si="87"/>
        <v>0</v>
      </c>
    </row>
    <row r="341" spans="1:24">
      <c r="A341" s="38"/>
      <c r="B341" s="60"/>
      <c r="C341" s="60">
        <f t="shared" si="76"/>
        <v>0</v>
      </c>
      <c r="D341" s="19"/>
      <c r="E341" s="42"/>
      <c r="F341" s="42">
        <f t="shared" si="77"/>
        <v>0</v>
      </c>
      <c r="G341" s="17"/>
      <c r="H341" s="17">
        <f t="shared" si="78"/>
        <v>0</v>
      </c>
      <c r="I341" s="17"/>
      <c r="J341" s="17"/>
      <c r="K341" s="42"/>
      <c r="L341" s="60">
        <f t="shared" si="79"/>
        <v>0</v>
      </c>
      <c r="M341" s="16"/>
      <c r="N341" s="60" t="e">
        <f t="shared" si="80"/>
        <v>#NUM!</v>
      </c>
      <c r="O341" s="16"/>
      <c r="P341" s="60" t="e">
        <f t="shared" si="81"/>
        <v>#NUM!</v>
      </c>
      <c r="Q341" s="60"/>
      <c r="R341" s="60">
        <f t="shared" si="82"/>
        <v>491.67</v>
      </c>
      <c r="S341" s="61" t="e">
        <f t="shared" si="83"/>
        <v>#NUM!</v>
      </c>
      <c r="T341" s="60" t="e">
        <f t="shared" si="84"/>
        <v>#NUM!</v>
      </c>
      <c r="U341" s="16"/>
      <c r="V341" s="60">
        <f t="shared" si="85"/>
        <v>0</v>
      </c>
      <c r="W341" s="13">
        <f t="shared" si="86"/>
        <v>0</v>
      </c>
      <c r="X341" s="13">
        <f t="shared" si="87"/>
        <v>0</v>
      </c>
    </row>
    <row r="342" spans="1:24">
      <c r="A342" s="38"/>
      <c r="B342" s="60"/>
      <c r="C342" s="60">
        <f t="shared" si="76"/>
        <v>0</v>
      </c>
      <c r="D342" s="19"/>
      <c r="E342" s="42"/>
      <c r="F342" s="42">
        <f t="shared" si="77"/>
        <v>0</v>
      </c>
      <c r="G342" s="17"/>
      <c r="H342" s="17">
        <f t="shared" si="78"/>
        <v>0</v>
      </c>
      <c r="I342" s="17"/>
      <c r="J342" s="17"/>
      <c r="K342" s="42"/>
      <c r="L342" s="60">
        <f t="shared" si="79"/>
        <v>0</v>
      </c>
      <c r="M342" s="16"/>
      <c r="N342" s="60" t="e">
        <f t="shared" si="80"/>
        <v>#NUM!</v>
      </c>
      <c r="O342" s="16"/>
      <c r="P342" s="60" t="e">
        <f t="shared" si="81"/>
        <v>#NUM!</v>
      </c>
      <c r="Q342" s="60"/>
      <c r="R342" s="60">
        <f t="shared" si="82"/>
        <v>491.67</v>
      </c>
      <c r="S342" s="61" t="e">
        <f t="shared" si="83"/>
        <v>#NUM!</v>
      </c>
      <c r="T342" s="60" t="e">
        <f t="shared" si="84"/>
        <v>#NUM!</v>
      </c>
      <c r="U342" s="16"/>
      <c r="V342" s="60">
        <f t="shared" si="85"/>
        <v>0</v>
      </c>
      <c r="W342" s="13">
        <f t="shared" si="86"/>
        <v>0</v>
      </c>
      <c r="X342" s="13">
        <f t="shared" si="87"/>
        <v>0</v>
      </c>
    </row>
    <row r="343" spans="1:24">
      <c r="A343" s="38"/>
      <c r="B343" s="60"/>
      <c r="C343" s="60">
        <f t="shared" si="76"/>
        <v>0</v>
      </c>
      <c r="D343" s="19"/>
      <c r="E343" s="42"/>
      <c r="F343" s="42">
        <f t="shared" si="77"/>
        <v>0</v>
      </c>
      <c r="G343" s="17"/>
      <c r="H343" s="17">
        <f t="shared" si="78"/>
        <v>0</v>
      </c>
      <c r="I343" s="17"/>
      <c r="J343" s="17"/>
      <c r="K343" s="42"/>
      <c r="L343" s="60">
        <f t="shared" si="79"/>
        <v>0</v>
      </c>
      <c r="M343" s="16"/>
      <c r="N343" s="60" t="e">
        <f t="shared" si="80"/>
        <v>#NUM!</v>
      </c>
      <c r="O343" s="16"/>
      <c r="P343" s="60" t="e">
        <f t="shared" si="81"/>
        <v>#NUM!</v>
      </c>
      <c r="Q343" s="60"/>
      <c r="R343" s="60">
        <f t="shared" si="82"/>
        <v>491.67</v>
      </c>
      <c r="S343" s="61" t="e">
        <f t="shared" si="83"/>
        <v>#NUM!</v>
      </c>
      <c r="T343" s="60" t="e">
        <f t="shared" si="84"/>
        <v>#NUM!</v>
      </c>
      <c r="U343" s="16"/>
      <c r="V343" s="60">
        <f t="shared" si="85"/>
        <v>0</v>
      </c>
      <c r="W343" s="13">
        <f t="shared" si="86"/>
        <v>0</v>
      </c>
      <c r="X343" s="13">
        <f t="shared" si="87"/>
        <v>0</v>
      </c>
    </row>
    <row r="344" spans="1:24">
      <c r="A344" s="38"/>
      <c r="B344" s="60"/>
      <c r="C344" s="60">
        <f t="shared" si="76"/>
        <v>0</v>
      </c>
      <c r="D344" s="19"/>
      <c r="E344" s="42"/>
      <c r="F344" s="42">
        <f t="shared" si="77"/>
        <v>0</v>
      </c>
      <c r="G344" s="17"/>
      <c r="H344" s="17">
        <f t="shared" si="78"/>
        <v>0</v>
      </c>
      <c r="I344" s="17"/>
      <c r="J344" s="17"/>
      <c r="K344" s="42"/>
      <c r="L344" s="60">
        <f t="shared" si="79"/>
        <v>0</v>
      </c>
      <c r="M344" s="16"/>
      <c r="N344" s="60" t="e">
        <f t="shared" si="80"/>
        <v>#NUM!</v>
      </c>
      <c r="O344" s="16"/>
      <c r="P344" s="60" t="e">
        <f t="shared" si="81"/>
        <v>#NUM!</v>
      </c>
      <c r="Q344" s="60"/>
      <c r="R344" s="60">
        <f t="shared" si="82"/>
        <v>491.67</v>
      </c>
      <c r="S344" s="61" t="e">
        <f t="shared" si="83"/>
        <v>#NUM!</v>
      </c>
      <c r="T344" s="60" t="e">
        <f t="shared" si="84"/>
        <v>#NUM!</v>
      </c>
      <c r="U344" s="16"/>
      <c r="V344" s="60">
        <f t="shared" si="85"/>
        <v>0</v>
      </c>
      <c r="W344" s="13">
        <f t="shared" si="86"/>
        <v>0</v>
      </c>
      <c r="X344" s="13">
        <f t="shared" si="87"/>
        <v>0</v>
      </c>
    </row>
    <row r="345" spans="1:24">
      <c r="A345" s="38"/>
      <c r="B345" s="60"/>
      <c r="C345" s="60">
        <f t="shared" si="76"/>
        <v>0</v>
      </c>
      <c r="D345" s="19"/>
      <c r="E345" s="42"/>
      <c r="F345" s="42">
        <f t="shared" si="77"/>
        <v>0</v>
      </c>
      <c r="G345" s="17"/>
      <c r="H345" s="17">
        <f t="shared" si="78"/>
        <v>0</v>
      </c>
      <c r="I345" s="17"/>
      <c r="J345" s="17"/>
      <c r="K345" s="42"/>
      <c r="L345" s="60">
        <f t="shared" si="79"/>
        <v>0</v>
      </c>
      <c r="M345" s="16"/>
      <c r="N345" s="60" t="e">
        <f t="shared" si="80"/>
        <v>#NUM!</v>
      </c>
      <c r="O345" s="16"/>
      <c r="P345" s="60" t="e">
        <f t="shared" si="81"/>
        <v>#NUM!</v>
      </c>
      <c r="Q345" s="60"/>
      <c r="R345" s="60">
        <f t="shared" si="82"/>
        <v>491.67</v>
      </c>
      <c r="S345" s="61" t="e">
        <f t="shared" si="83"/>
        <v>#NUM!</v>
      </c>
      <c r="T345" s="60" t="e">
        <f t="shared" si="84"/>
        <v>#NUM!</v>
      </c>
      <c r="U345" s="16"/>
      <c r="V345" s="60">
        <f t="shared" si="85"/>
        <v>0</v>
      </c>
      <c r="W345" s="13">
        <f t="shared" si="86"/>
        <v>0</v>
      </c>
      <c r="X345" s="13">
        <f t="shared" si="87"/>
        <v>0</v>
      </c>
    </row>
    <row r="346" spans="1:24">
      <c r="A346" s="38"/>
      <c r="B346" s="60"/>
      <c r="C346" s="60">
        <f t="shared" si="76"/>
        <v>0</v>
      </c>
      <c r="D346" s="19"/>
      <c r="E346" s="42"/>
      <c r="F346" s="42">
        <f t="shared" si="77"/>
        <v>0</v>
      </c>
      <c r="G346" s="17"/>
      <c r="H346" s="17">
        <f t="shared" si="78"/>
        <v>0</v>
      </c>
      <c r="I346" s="17"/>
      <c r="J346" s="17"/>
      <c r="K346" s="42"/>
      <c r="L346" s="60">
        <f t="shared" si="79"/>
        <v>0</v>
      </c>
      <c r="M346" s="16"/>
      <c r="N346" s="60" t="e">
        <f t="shared" si="80"/>
        <v>#NUM!</v>
      </c>
      <c r="O346" s="16"/>
      <c r="P346" s="60" t="e">
        <f t="shared" si="81"/>
        <v>#NUM!</v>
      </c>
      <c r="Q346" s="60"/>
      <c r="R346" s="60">
        <f t="shared" si="82"/>
        <v>491.67</v>
      </c>
      <c r="S346" s="61" t="e">
        <f t="shared" si="83"/>
        <v>#NUM!</v>
      </c>
      <c r="T346" s="60" t="e">
        <f t="shared" si="84"/>
        <v>#NUM!</v>
      </c>
      <c r="U346" s="16"/>
      <c r="V346" s="60">
        <f t="shared" si="85"/>
        <v>0</v>
      </c>
      <c r="W346" s="13">
        <f t="shared" si="86"/>
        <v>0</v>
      </c>
      <c r="X346" s="13">
        <f t="shared" si="87"/>
        <v>0</v>
      </c>
    </row>
    <row r="347" spans="1:24">
      <c r="A347" s="38"/>
      <c r="B347" s="60"/>
      <c r="C347" s="60">
        <f t="shared" si="76"/>
        <v>0</v>
      </c>
      <c r="D347" s="19"/>
      <c r="E347" s="42"/>
      <c r="F347" s="42">
        <f t="shared" si="77"/>
        <v>0</v>
      </c>
      <c r="G347" s="17"/>
      <c r="H347" s="17">
        <f t="shared" si="78"/>
        <v>0</v>
      </c>
      <c r="I347" s="17"/>
      <c r="J347" s="17"/>
      <c r="K347" s="42"/>
      <c r="L347" s="60">
        <f t="shared" si="79"/>
        <v>0</v>
      </c>
      <c r="M347" s="16"/>
      <c r="N347" s="60" t="e">
        <f t="shared" si="80"/>
        <v>#NUM!</v>
      </c>
      <c r="O347" s="16"/>
      <c r="P347" s="60" t="e">
        <f t="shared" si="81"/>
        <v>#NUM!</v>
      </c>
      <c r="Q347" s="60"/>
      <c r="R347" s="60">
        <f t="shared" si="82"/>
        <v>491.67</v>
      </c>
      <c r="S347" s="61" t="e">
        <f t="shared" si="83"/>
        <v>#NUM!</v>
      </c>
      <c r="T347" s="60" t="e">
        <f t="shared" si="84"/>
        <v>#NUM!</v>
      </c>
      <c r="U347" s="16"/>
      <c r="V347" s="60">
        <f t="shared" si="85"/>
        <v>0</v>
      </c>
      <c r="W347" s="13">
        <f t="shared" si="86"/>
        <v>0</v>
      </c>
      <c r="X347" s="13">
        <f t="shared" si="87"/>
        <v>0</v>
      </c>
    </row>
    <row r="348" spans="1:24">
      <c r="A348" s="38"/>
      <c r="B348" s="60"/>
      <c r="C348" s="60">
        <f t="shared" si="76"/>
        <v>0</v>
      </c>
      <c r="D348" s="19"/>
      <c r="E348" s="42"/>
      <c r="F348" s="42">
        <f t="shared" si="77"/>
        <v>0</v>
      </c>
      <c r="G348" s="17"/>
      <c r="H348" s="17">
        <f t="shared" si="78"/>
        <v>0</v>
      </c>
      <c r="I348" s="17"/>
      <c r="J348" s="17"/>
      <c r="K348" s="42"/>
      <c r="L348" s="60">
        <f t="shared" si="79"/>
        <v>0</v>
      </c>
      <c r="M348" s="16"/>
      <c r="N348" s="60" t="e">
        <f t="shared" si="80"/>
        <v>#NUM!</v>
      </c>
      <c r="O348" s="16"/>
      <c r="P348" s="60" t="e">
        <f t="shared" si="81"/>
        <v>#NUM!</v>
      </c>
      <c r="Q348" s="60"/>
      <c r="R348" s="60">
        <f t="shared" si="82"/>
        <v>491.67</v>
      </c>
      <c r="S348" s="61" t="e">
        <f t="shared" si="83"/>
        <v>#NUM!</v>
      </c>
      <c r="T348" s="60" t="e">
        <f t="shared" si="84"/>
        <v>#NUM!</v>
      </c>
      <c r="U348" s="16"/>
      <c r="V348" s="60">
        <f t="shared" si="85"/>
        <v>0</v>
      </c>
      <c r="W348" s="13">
        <f t="shared" si="86"/>
        <v>0</v>
      </c>
      <c r="X348" s="13">
        <f t="shared" si="87"/>
        <v>0</v>
      </c>
    </row>
    <row r="349" spans="1:24">
      <c r="A349" s="38"/>
      <c r="B349" s="60"/>
      <c r="C349" s="60">
        <f t="shared" si="76"/>
        <v>0</v>
      </c>
      <c r="D349" s="19"/>
      <c r="E349" s="42"/>
      <c r="F349" s="42">
        <f t="shared" si="77"/>
        <v>0</v>
      </c>
      <c r="G349" s="17"/>
      <c r="H349" s="17">
        <f t="shared" si="78"/>
        <v>0</v>
      </c>
      <c r="I349" s="17"/>
      <c r="J349" s="17"/>
      <c r="K349" s="42"/>
      <c r="L349" s="60">
        <f t="shared" si="79"/>
        <v>0</v>
      </c>
      <c r="M349" s="16"/>
      <c r="N349" s="60" t="e">
        <f t="shared" si="80"/>
        <v>#NUM!</v>
      </c>
      <c r="O349" s="16"/>
      <c r="P349" s="60" t="e">
        <f t="shared" si="81"/>
        <v>#NUM!</v>
      </c>
      <c r="Q349" s="60"/>
      <c r="R349" s="60">
        <f t="shared" si="82"/>
        <v>491.67</v>
      </c>
      <c r="S349" s="61" t="e">
        <f t="shared" si="83"/>
        <v>#NUM!</v>
      </c>
      <c r="T349" s="60" t="e">
        <f t="shared" si="84"/>
        <v>#NUM!</v>
      </c>
      <c r="U349" s="16"/>
      <c r="V349" s="60">
        <f t="shared" si="85"/>
        <v>0</v>
      </c>
      <c r="W349" s="13">
        <f t="shared" si="86"/>
        <v>0</v>
      </c>
      <c r="X349" s="13">
        <f t="shared" si="87"/>
        <v>0</v>
      </c>
    </row>
    <row r="350" spans="1:24">
      <c r="A350" s="38"/>
      <c r="B350" s="60"/>
      <c r="C350" s="60">
        <f t="shared" si="76"/>
        <v>0</v>
      </c>
      <c r="D350" s="19"/>
      <c r="E350" s="42"/>
      <c r="F350" s="42">
        <f t="shared" si="77"/>
        <v>0</v>
      </c>
      <c r="G350" s="17"/>
      <c r="H350" s="17">
        <f t="shared" si="78"/>
        <v>0</v>
      </c>
      <c r="I350" s="17"/>
      <c r="J350" s="17"/>
      <c r="K350" s="42"/>
      <c r="L350" s="60">
        <f t="shared" si="79"/>
        <v>0</v>
      </c>
      <c r="M350" s="16"/>
      <c r="N350" s="60" t="e">
        <f t="shared" si="80"/>
        <v>#NUM!</v>
      </c>
      <c r="O350" s="16"/>
      <c r="P350" s="60" t="e">
        <f t="shared" si="81"/>
        <v>#NUM!</v>
      </c>
      <c r="Q350" s="60"/>
      <c r="R350" s="60">
        <f t="shared" si="82"/>
        <v>491.67</v>
      </c>
      <c r="S350" s="61" t="e">
        <f t="shared" si="83"/>
        <v>#NUM!</v>
      </c>
      <c r="T350" s="60" t="e">
        <f t="shared" si="84"/>
        <v>#NUM!</v>
      </c>
      <c r="U350" s="16"/>
      <c r="V350" s="60">
        <f t="shared" si="85"/>
        <v>0</v>
      </c>
      <c r="W350" s="13">
        <f t="shared" si="86"/>
        <v>0</v>
      </c>
      <c r="X350" s="13">
        <f t="shared" si="87"/>
        <v>0</v>
      </c>
    </row>
    <row r="351" spans="1:24">
      <c r="A351" s="38"/>
      <c r="B351" s="60"/>
      <c r="C351" s="60">
        <f t="shared" si="76"/>
        <v>0</v>
      </c>
      <c r="D351" s="19"/>
      <c r="E351" s="42"/>
      <c r="F351" s="42">
        <f t="shared" si="77"/>
        <v>0</v>
      </c>
      <c r="G351" s="17"/>
      <c r="H351" s="17">
        <f t="shared" si="78"/>
        <v>0</v>
      </c>
      <c r="I351" s="17"/>
      <c r="J351" s="17"/>
      <c r="K351" s="42"/>
      <c r="L351" s="60">
        <f t="shared" si="79"/>
        <v>0</v>
      </c>
      <c r="M351" s="16"/>
      <c r="N351" s="60" t="e">
        <f t="shared" si="80"/>
        <v>#NUM!</v>
      </c>
      <c r="O351" s="16"/>
      <c r="P351" s="60" t="e">
        <f t="shared" si="81"/>
        <v>#NUM!</v>
      </c>
      <c r="Q351" s="60"/>
      <c r="R351" s="60">
        <f t="shared" si="82"/>
        <v>491.67</v>
      </c>
      <c r="S351" s="61" t="e">
        <f t="shared" si="83"/>
        <v>#NUM!</v>
      </c>
      <c r="T351" s="60" t="e">
        <f t="shared" si="84"/>
        <v>#NUM!</v>
      </c>
      <c r="U351" s="16"/>
      <c r="V351" s="60">
        <f t="shared" si="85"/>
        <v>0</v>
      </c>
      <c r="W351" s="13">
        <f t="shared" si="86"/>
        <v>0</v>
      </c>
      <c r="X351" s="13">
        <f t="shared" si="87"/>
        <v>0</v>
      </c>
    </row>
    <row r="352" spans="1:24">
      <c r="A352" s="38"/>
      <c r="B352" s="60"/>
      <c r="C352" s="60">
        <f t="shared" si="76"/>
        <v>0</v>
      </c>
      <c r="D352" s="19"/>
      <c r="E352" s="42"/>
      <c r="F352" s="42">
        <f t="shared" si="77"/>
        <v>0</v>
      </c>
      <c r="G352" s="17"/>
      <c r="H352" s="17">
        <f t="shared" si="78"/>
        <v>0</v>
      </c>
      <c r="I352" s="17"/>
      <c r="J352" s="17"/>
      <c r="K352" s="42"/>
      <c r="L352" s="60">
        <f t="shared" si="79"/>
        <v>0</v>
      </c>
      <c r="M352" s="16"/>
      <c r="N352" s="60" t="e">
        <f t="shared" si="80"/>
        <v>#NUM!</v>
      </c>
      <c r="O352" s="16"/>
      <c r="P352" s="60" t="e">
        <f t="shared" si="81"/>
        <v>#NUM!</v>
      </c>
      <c r="Q352" s="60"/>
      <c r="R352" s="60">
        <f t="shared" si="82"/>
        <v>491.67</v>
      </c>
      <c r="S352" s="61" t="e">
        <f t="shared" si="83"/>
        <v>#NUM!</v>
      </c>
      <c r="T352" s="60" t="e">
        <f t="shared" si="84"/>
        <v>#NUM!</v>
      </c>
      <c r="U352" s="16"/>
      <c r="V352" s="60">
        <f t="shared" si="85"/>
        <v>0</v>
      </c>
      <c r="W352" s="13">
        <f t="shared" si="86"/>
        <v>0</v>
      </c>
      <c r="X352" s="13">
        <f t="shared" si="87"/>
        <v>0</v>
      </c>
    </row>
    <row r="353" spans="1:24">
      <c r="A353" s="38"/>
      <c r="B353" s="60"/>
      <c r="C353" s="60">
        <f t="shared" si="76"/>
        <v>0</v>
      </c>
      <c r="D353" s="19"/>
      <c r="E353" s="42"/>
      <c r="F353" s="42">
        <f t="shared" si="77"/>
        <v>0</v>
      </c>
      <c r="G353" s="17"/>
      <c r="H353" s="17">
        <f t="shared" si="78"/>
        <v>0</v>
      </c>
      <c r="I353" s="17"/>
      <c r="J353" s="17"/>
      <c r="K353" s="42"/>
      <c r="L353" s="60">
        <f t="shared" si="79"/>
        <v>0</v>
      </c>
      <c r="M353" s="16"/>
      <c r="N353" s="60" t="e">
        <f t="shared" si="80"/>
        <v>#NUM!</v>
      </c>
      <c r="O353" s="16"/>
      <c r="P353" s="60" t="e">
        <f t="shared" si="81"/>
        <v>#NUM!</v>
      </c>
      <c r="Q353" s="60"/>
      <c r="R353" s="60">
        <f t="shared" si="82"/>
        <v>491.67</v>
      </c>
      <c r="S353" s="61" t="e">
        <f t="shared" si="83"/>
        <v>#NUM!</v>
      </c>
      <c r="T353" s="60" t="e">
        <f t="shared" si="84"/>
        <v>#NUM!</v>
      </c>
      <c r="U353" s="16"/>
      <c r="V353" s="60">
        <f t="shared" si="85"/>
        <v>0</v>
      </c>
      <c r="W353" s="13">
        <f t="shared" si="86"/>
        <v>0</v>
      </c>
      <c r="X353" s="13">
        <f t="shared" si="87"/>
        <v>0</v>
      </c>
    </row>
    <row r="354" spans="1:24">
      <c r="A354" s="38"/>
      <c r="B354" s="60"/>
      <c r="C354" s="60">
        <f t="shared" si="76"/>
        <v>0</v>
      </c>
      <c r="D354" s="19"/>
      <c r="E354" s="42"/>
      <c r="F354" s="42">
        <f t="shared" si="77"/>
        <v>0</v>
      </c>
      <c r="G354" s="17"/>
      <c r="H354" s="17">
        <f t="shared" si="78"/>
        <v>0</v>
      </c>
      <c r="I354" s="17"/>
      <c r="J354" s="17"/>
      <c r="K354" s="42"/>
      <c r="L354" s="60">
        <f t="shared" si="79"/>
        <v>0</v>
      </c>
      <c r="M354" s="16"/>
      <c r="N354" s="60" t="e">
        <f t="shared" si="80"/>
        <v>#NUM!</v>
      </c>
      <c r="O354" s="16"/>
      <c r="P354" s="60" t="e">
        <f t="shared" si="81"/>
        <v>#NUM!</v>
      </c>
      <c r="Q354" s="60"/>
      <c r="R354" s="60">
        <f t="shared" si="82"/>
        <v>491.67</v>
      </c>
      <c r="S354" s="61" t="e">
        <f t="shared" si="83"/>
        <v>#NUM!</v>
      </c>
      <c r="T354" s="60" t="e">
        <f t="shared" si="84"/>
        <v>#NUM!</v>
      </c>
      <c r="U354" s="16"/>
      <c r="V354" s="60">
        <f t="shared" si="85"/>
        <v>0</v>
      </c>
      <c r="W354" s="13">
        <f t="shared" si="86"/>
        <v>0</v>
      </c>
      <c r="X354" s="13">
        <f t="shared" si="87"/>
        <v>0</v>
      </c>
    </row>
    <row r="355" spans="1:24">
      <c r="A355" s="38"/>
      <c r="B355" s="60"/>
      <c r="C355" s="60">
        <f t="shared" si="76"/>
        <v>0</v>
      </c>
      <c r="D355" s="19"/>
      <c r="E355" s="42"/>
      <c r="F355" s="42">
        <f t="shared" si="77"/>
        <v>0</v>
      </c>
      <c r="G355" s="17"/>
      <c r="H355" s="17">
        <f t="shared" si="78"/>
        <v>0</v>
      </c>
      <c r="I355" s="17"/>
      <c r="J355" s="17"/>
      <c r="K355" s="42"/>
      <c r="L355" s="60">
        <f t="shared" si="79"/>
        <v>0</v>
      </c>
      <c r="M355" s="16"/>
      <c r="N355" s="60" t="e">
        <f t="shared" si="80"/>
        <v>#NUM!</v>
      </c>
      <c r="O355" s="16"/>
      <c r="P355" s="60" t="e">
        <f t="shared" si="81"/>
        <v>#NUM!</v>
      </c>
      <c r="Q355" s="60"/>
      <c r="R355" s="60">
        <f t="shared" si="82"/>
        <v>491.67</v>
      </c>
      <c r="S355" s="61" t="e">
        <f t="shared" si="83"/>
        <v>#NUM!</v>
      </c>
      <c r="T355" s="60" t="e">
        <f t="shared" si="84"/>
        <v>#NUM!</v>
      </c>
      <c r="U355" s="16"/>
      <c r="V355" s="60">
        <f t="shared" si="85"/>
        <v>0</v>
      </c>
      <c r="W355" s="13">
        <f t="shared" si="86"/>
        <v>0</v>
      </c>
      <c r="X355" s="13">
        <f t="shared" si="87"/>
        <v>0</v>
      </c>
    </row>
    <row r="356" spans="1:24">
      <c r="A356" s="38"/>
      <c r="B356" s="60"/>
      <c r="C356" s="60">
        <f t="shared" si="76"/>
        <v>0</v>
      </c>
      <c r="D356" s="19"/>
      <c r="E356" s="42"/>
      <c r="F356" s="42">
        <f t="shared" si="77"/>
        <v>0</v>
      </c>
      <c r="G356" s="17"/>
      <c r="H356" s="17">
        <f t="shared" si="78"/>
        <v>0</v>
      </c>
      <c r="I356" s="17"/>
      <c r="J356" s="17"/>
      <c r="K356" s="42"/>
      <c r="L356" s="60">
        <f t="shared" si="79"/>
        <v>0</v>
      </c>
      <c r="M356" s="16"/>
      <c r="N356" s="60" t="e">
        <f t="shared" si="80"/>
        <v>#NUM!</v>
      </c>
      <c r="O356" s="16"/>
      <c r="P356" s="60" t="e">
        <f t="shared" si="81"/>
        <v>#NUM!</v>
      </c>
      <c r="Q356" s="60"/>
      <c r="R356" s="60">
        <f t="shared" si="82"/>
        <v>491.67</v>
      </c>
      <c r="S356" s="61" t="e">
        <f t="shared" si="83"/>
        <v>#NUM!</v>
      </c>
      <c r="T356" s="60" t="e">
        <f t="shared" si="84"/>
        <v>#NUM!</v>
      </c>
      <c r="U356" s="16"/>
      <c r="V356" s="60">
        <f t="shared" si="85"/>
        <v>0</v>
      </c>
      <c r="W356" s="13">
        <f t="shared" si="86"/>
        <v>0</v>
      </c>
      <c r="X356" s="13">
        <f t="shared" si="87"/>
        <v>0</v>
      </c>
    </row>
    <row r="357" spans="1:24">
      <c r="A357" s="38"/>
      <c r="B357" s="60"/>
      <c r="C357" s="60">
        <f t="shared" si="76"/>
        <v>0</v>
      </c>
      <c r="D357" s="19"/>
      <c r="E357" s="42"/>
      <c r="F357" s="42">
        <f t="shared" si="77"/>
        <v>0</v>
      </c>
      <c r="G357" s="17"/>
      <c r="H357" s="17">
        <f t="shared" si="78"/>
        <v>0</v>
      </c>
      <c r="I357" s="17"/>
      <c r="J357" s="17"/>
      <c r="K357" s="42"/>
      <c r="L357" s="60">
        <f t="shared" si="79"/>
        <v>0</v>
      </c>
      <c r="M357" s="16"/>
      <c r="N357" s="60" t="e">
        <f t="shared" si="80"/>
        <v>#NUM!</v>
      </c>
      <c r="O357" s="16"/>
      <c r="P357" s="60" t="e">
        <f t="shared" si="81"/>
        <v>#NUM!</v>
      </c>
      <c r="Q357" s="60"/>
      <c r="R357" s="60">
        <f t="shared" si="82"/>
        <v>491.67</v>
      </c>
      <c r="S357" s="61" t="e">
        <f t="shared" si="83"/>
        <v>#NUM!</v>
      </c>
      <c r="T357" s="60" t="e">
        <f t="shared" si="84"/>
        <v>#NUM!</v>
      </c>
      <c r="U357" s="16"/>
      <c r="V357" s="60">
        <f t="shared" si="85"/>
        <v>0</v>
      </c>
      <c r="W357" s="13">
        <f t="shared" si="86"/>
        <v>0</v>
      </c>
      <c r="X357" s="13">
        <f t="shared" si="87"/>
        <v>0</v>
      </c>
    </row>
    <row r="358" spans="1:24">
      <c r="A358" s="38"/>
      <c r="B358" s="60"/>
      <c r="C358" s="60">
        <f t="shared" si="76"/>
        <v>0</v>
      </c>
      <c r="D358" s="19"/>
      <c r="E358" s="42"/>
      <c r="F358" s="42">
        <f t="shared" si="77"/>
        <v>0</v>
      </c>
      <c r="G358" s="17"/>
      <c r="H358" s="17">
        <f t="shared" si="78"/>
        <v>0</v>
      </c>
      <c r="I358" s="17"/>
      <c r="J358" s="17"/>
      <c r="K358" s="42"/>
      <c r="L358" s="60">
        <f t="shared" si="79"/>
        <v>0</v>
      </c>
      <c r="M358" s="16"/>
      <c r="N358" s="60" t="e">
        <f t="shared" si="80"/>
        <v>#NUM!</v>
      </c>
      <c r="O358" s="16"/>
      <c r="P358" s="60" t="e">
        <f t="shared" si="81"/>
        <v>#NUM!</v>
      </c>
      <c r="Q358" s="60"/>
      <c r="R358" s="60">
        <f t="shared" si="82"/>
        <v>491.67</v>
      </c>
      <c r="S358" s="61" t="e">
        <f t="shared" si="83"/>
        <v>#NUM!</v>
      </c>
      <c r="T358" s="60" t="e">
        <f t="shared" si="84"/>
        <v>#NUM!</v>
      </c>
      <c r="U358" s="16"/>
      <c r="V358" s="60">
        <f t="shared" si="85"/>
        <v>0</v>
      </c>
      <c r="W358" s="13">
        <f t="shared" si="86"/>
        <v>0</v>
      </c>
      <c r="X358" s="13">
        <f t="shared" si="87"/>
        <v>0</v>
      </c>
    </row>
    <row r="359" spans="1:24">
      <c r="A359" s="38"/>
      <c r="B359" s="60"/>
      <c r="C359" s="60">
        <f t="shared" si="76"/>
        <v>0</v>
      </c>
      <c r="D359" s="19"/>
      <c r="E359" s="42"/>
      <c r="F359" s="42">
        <f t="shared" si="77"/>
        <v>0</v>
      </c>
      <c r="G359" s="17"/>
      <c r="H359" s="17">
        <f t="shared" si="78"/>
        <v>0</v>
      </c>
      <c r="I359" s="17"/>
      <c r="J359" s="17"/>
      <c r="K359" s="42"/>
      <c r="L359" s="60">
        <f t="shared" si="79"/>
        <v>0</v>
      </c>
      <c r="M359" s="16"/>
      <c r="N359" s="60" t="e">
        <f t="shared" si="80"/>
        <v>#NUM!</v>
      </c>
      <c r="O359" s="16"/>
      <c r="P359" s="60" t="e">
        <f t="shared" si="81"/>
        <v>#NUM!</v>
      </c>
      <c r="Q359" s="60"/>
      <c r="R359" s="60">
        <f t="shared" si="82"/>
        <v>491.67</v>
      </c>
      <c r="S359" s="61" t="e">
        <f t="shared" si="83"/>
        <v>#NUM!</v>
      </c>
      <c r="T359" s="60" t="e">
        <f t="shared" si="84"/>
        <v>#NUM!</v>
      </c>
      <c r="U359" s="16"/>
      <c r="V359" s="60">
        <f t="shared" si="85"/>
        <v>0</v>
      </c>
      <c r="W359" s="13">
        <f t="shared" si="86"/>
        <v>0</v>
      </c>
      <c r="X359" s="13">
        <f t="shared" si="87"/>
        <v>0</v>
      </c>
    </row>
    <row r="360" spans="1:24">
      <c r="A360" s="38"/>
      <c r="B360" s="60"/>
      <c r="C360" s="60">
        <f t="shared" si="76"/>
        <v>0</v>
      </c>
      <c r="D360" s="19"/>
      <c r="E360" s="42"/>
      <c r="F360" s="42">
        <f t="shared" si="77"/>
        <v>0</v>
      </c>
      <c r="G360" s="17"/>
      <c r="H360" s="17">
        <f t="shared" si="78"/>
        <v>0</v>
      </c>
      <c r="I360" s="17"/>
      <c r="J360" s="17"/>
      <c r="K360" s="42"/>
      <c r="L360" s="60">
        <f t="shared" si="79"/>
        <v>0</v>
      </c>
      <c r="M360" s="16"/>
      <c r="N360" s="60" t="e">
        <f t="shared" si="80"/>
        <v>#NUM!</v>
      </c>
      <c r="O360" s="16"/>
      <c r="P360" s="60" t="e">
        <f t="shared" si="81"/>
        <v>#NUM!</v>
      </c>
      <c r="Q360" s="60"/>
      <c r="R360" s="60">
        <f t="shared" si="82"/>
        <v>491.67</v>
      </c>
      <c r="S360" s="61" t="e">
        <f t="shared" si="83"/>
        <v>#NUM!</v>
      </c>
      <c r="T360" s="60" t="e">
        <f t="shared" si="84"/>
        <v>#NUM!</v>
      </c>
      <c r="U360" s="16"/>
      <c r="V360" s="60">
        <f t="shared" si="85"/>
        <v>0</v>
      </c>
      <c r="W360" s="13">
        <f t="shared" si="86"/>
        <v>0</v>
      </c>
      <c r="X360" s="13">
        <f t="shared" si="87"/>
        <v>0</v>
      </c>
    </row>
    <row r="361" spans="1:24">
      <c r="A361" s="38"/>
      <c r="B361" s="60"/>
      <c r="C361" s="60">
        <f t="shared" si="76"/>
        <v>0</v>
      </c>
      <c r="D361" s="19"/>
      <c r="E361" s="42"/>
      <c r="F361" s="42">
        <f t="shared" si="77"/>
        <v>0</v>
      </c>
      <c r="G361" s="17"/>
      <c r="H361" s="17">
        <f t="shared" si="78"/>
        <v>0</v>
      </c>
      <c r="I361" s="17"/>
      <c r="J361" s="17"/>
      <c r="K361" s="42"/>
      <c r="L361" s="60">
        <f t="shared" si="79"/>
        <v>0</v>
      </c>
      <c r="M361" s="16"/>
      <c r="N361" s="60" t="e">
        <f t="shared" si="80"/>
        <v>#NUM!</v>
      </c>
      <c r="O361" s="16"/>
      <c r="P361" s="60" t="e">
        <f t="shared" si="81"/>
        <v>#NUM!</v>
      </c>
      <c r="Q361" s="60"/>
      <c r="R361" s="60">
        <f t="shared" si="82"/>
        <v>491.67</v>
      </c>
      <c r="S361" s="61" t="e">
        <f t="shared" si="83"/>
        <v>#NUM!</v>
      </c>
      <c r="T361" s="60" t="e">
        <f t="shared" si="84"/>
        <v>#NUM!</v>
      </c>
      <c r="U361" s="16"/>
      <c r="V361" s="60">
        <f t="shared" si="85"/>
        <v>0</v>
      </c>
      <c r="W361" s="13">
        <f t="shared" si="86"/>
        <v>0</v>
      </c>
      <c r="X361" s="13">
        <f t="shared" si="87"/>
        <v>0</v>
      </c>
    </row>
    <row r="362" spans="1:24">
      <c r="A362" s="38"/>
      <c r="B362" s="60"/>
      <c r="C362" s="60">
        <f t="shared" si="76"/>
        <v>0</v>
      </c>
      <c r="D362" s="19"/>
      <c r="E362" s="42"/>
      <c r="F362" s="42">
        <f t="shared" si="77"/>
        <v>0</v>
      </c>
      <c r="G362" s="17"/>
      <c r="H362" s="17">
        <f t="shared" si="78"/>
        <v>0</v>
      </c>
      <c r="I362" s="17"/>
      <c r="J362" s="17"/>
      <c r="K362" s="42"/>
      <c r="L362" s="60">
        <f t="shared" si="79"/>
        <v>0</v>
      </c>
      <c r="M362" s="16"/>
      <c r="N362" s="60" t="e">
        <f t="shared" si="80"/>
        <v>#NUM!</v>
      </c>
      <c r="O362" s="16"/>
      <c r="P362" s="60" t="e">
        <f t="shared" si="81"/>
        <v>#NUM!</v>
      </c>
      <c r="Q362" s="60"/>
      <c r="R362" s="60">
        <f t="shared" si="82"/>
        <v>491.67</v>
      </c>
      <c r="S362" s="61" t="e">
        <f t="shared" si="83"/>
        <v>#NUM!</v>
      </c>
      <c r="T362" s="60" t="e">
        <f t="shared" si="84"/>
        <v>#NUM!</v>
      </c>
      <c r="U362" s="16"/>
      <c r="V362" s="60">
        <f t="shared" si="85"/>
        <v>0</v>
      </c>
      <c r="W362" s="13">
        <f t="shared" si="86"/>
        <v>0</v>
      </c>
      <c r="X362" s="13">
        <f t="shared" si="87"/>
        <v>0</v>
      </c>
    </row>
    <row r="363" spans="1:24">
      <c r="A363" s="38"/>
      <c r="B363" s="60"/>
      <c r="C363" s="60">
        <f t="shared" si="76"/>
        <v>0</v>
      </c>
      <c r="D363" s="19"/>
      <c r="E363" s="42"/>
      <c r="F363" s="42">
        <f t="shared" si="77"/>
        <v>0</v>
      </c>
      <c r="G363" s="17"/>
      <c r="H363" s="17">
        <f t="shared" si="78"/>
        <v>0</v>
      </c>
      <c r="I363" s="17"/>
      <c r="J363" s="17"/>
      <c r="K363" s="42"/>
      <c r="L363" s="60">
        <f t="shared" si="79"/>
        <v>0</v>
      </c>
      <c r="M363" s="16"/>
      <c r="N363" s="60" t="e">
        <f t="shared" si="80"/>
        <v>#NUM!</v>
      </c>
      <c r="O363" s="16"/>
      <c r="P363" s="60" t="e">
        <f t="shared" si="81"/>
        <v>#NUM!</v>
      </c>
      <c r="Q363" s="60"/>
      <c r="R363" s="60">
        <f t="shared" si="82"/>
        <v>491.67</v>
      </c>
      <c r="S363" s="61" t="e">
        <f t="shared" si="83"/>
        <v>#NUM!</v>
      </c>
      <c r="T363" s="60" t="e">
        <f t="shared" si="84"/>
        <v>#NUM!</v>
      </c>
      <c r="U363" s="16"/>
      <c r="V363" s="60">
        <f t="shared" si="85"/>
        <v>0</v>
      </c>
      <c r="W363" s="13">
        <f t="shared" si="86"/>
        <v>0</v>
      </c>
      <c r="X363" s="13">
        <f t="shared" si="87"/>
        <v>0</v>
      </c>
    </row>
    <row r="364" spans="1:24">
      <c r="A364" s="38"/>
      <c r="B364" s="60"/>
      <c r="C364" s="60">
        <f t="shared" si="76"/>
        <v>0</v>
      </c>
      <c r="D364" s="19"/>
      <c r="E364" s="42"/>
      <c r="F364" s="42">
        <f t="shared" si="77"/>
        <v>0</v>
      </c>
      <c r="G364" s="17"/>
      <c r="H364" s="17">
        <f t="shared" si="78"/>
        <v>0</v>
      </c>
      <c r="I364" s="17"/>
      <c r="J364" s="17"/>
      <c r="K364" s="42"/>
      <c r="L364" s="60">
        <f t="shared" si="79"/>
        <v>0</v>
      </c>
      <c r="M364" s="16"/>
      <c r="N364" s="60" t="e">
        <f t="shared" si="80"/>
        <v>#NUM!</v>
      </c>
      <c r="O364" s="16"/>
      <c r="P364" s="60" t="e">
        <f t="shared" si="81"/>
        <v>#NUM!</v>
      </c>
      <c r="Q364" s="60"/>
      <c r="R364" s="60">
        <f t="shared" si="82"/>
        <v>491.67</v>
      </c>
      <c r="S364" s="61" t="e">
        <f t="shared" si="83"/>
        <v>#NUM!</v>
      </c>
      <c r="T364" s="60" t="e">
        <f t="shared" si="84"/>
        <v>#NUM!</v>
      </c>
      <c r="U364" s="16"/>
      <c r="V364" s="60">
        <f t="shared" si="85"/>
        <v>0</v>
      </c>
      <c r="W364" s="13">
        <f t="shared" si="86"/>
        <v>0</v>
      </c>
      <c r="X364" s="13">
        <f t="shared" si="87"/>
        <v>0</v>
      </c>
    </row>
    <row r="365" spans="1:24">
      <c r="A365" s="38"/>
      <c r="B365" s="60"/>
      <c r="C365" s="60">
        <f t="shared" si="76"/>
        <v>0</v>
      </c>
      <c r="D365" s="19"/>
      <c r="E365" s="42"/>
      <c r="F365" s="42">
        <f t="shared" si="77"/>
        <v>0</v>
      </c>
      <c r="G365" s="17"/>
      <c r="H365" s="17">
        <f t="shared" si="78"/>
        <v>0</v>
      </c>
      <c r="I365" s="17"/>
      <c r="J365" s="17"/>
      <c r="K365" s="42"/>
      <c r="L365" s="60">
        <f t="shared" si="79"/>
        <v>0</v>
      </c>
      <c r="M365" s="16"/>
      <c r="N365" s="60" t="e">
        <f t="shared" si="80"/>
        <v>#NUM!</v>
      </c>
      <c r="O365" s="16"/>
      <c r="P365" s="60" t="e">
        <f t="shared" si="81"/>
        <v>#NUM!</v>
      </c>
      <c r="Q365" s="60"/>
      <c r="R365" s="60">
        <f t="shared" si="82"/>
        <v>491.67</v>
      </c>
      <c r="S365" s="61" t="e">
        <f t="shared" si="83"/>
        <v>#NUM!</v>
      </c>
      <c r="T365" s="60" t="e">
        <f t="shared" si="84"/>
        <v>#NUM!</v>
      </c>
      <c r="U365" s="16"/>
      <c r="V365" s="60">
        <f t="shared" si="85"/>
        <v>0</v>
      </c>
      <c r="W365" s="13">
        <f t="shared" si="86"/>
        <v>0</v>
      </c>
      <c r="X365" s="13">
        <f t="shared" si="87"/>
        <v>0</v>
      </c>
    </row>
    <row r="366" spans="1:24">
      <c r="A366" s="38"/>
      <c r="B366" s="60"/>
      <c r="C366" s="60">
        <f t="shared" si="76"/>
        <v>0</v>
      </c>
      <c r="D366" s="19"/>
      <c r="E366" s="42"/>
      <c r="F366" s="42">
        <f t="shared" si="77"/>
        <v>0</v>
      </c>
      <c r="G366" s="17"/>
      <c r="H366" s="17">
        <f t="shared" si="78"/>
        <v>0</v>
      </c>
      <c r="I366" s="17"/>
      <c r="J366" s="17"/>
      <c r="K366" s="42"/>
      <c r="L366" s="60">
        <f t="shared" si="79"/>
        <v>0</v>
      </c>
      <c r="M366" s="16"/>
      <c r="N366" s="60" t="e">
        <f t="shared" si="80"/>
        <v>#NUM!</v>
      </c>
      <c r="O366" s="16"/>
      <c r="P366" s="60" t="e">
        <f t="shared" si="81"/>
        <v>#NUM!</v>
      </c>
      <c r="Q366" s="60"/>
      <c r="R366" s="60">
        <f t="shared" si="82"/>
        <v>491.67</v>
      </c>
      <c r="S366" s="61" t="e">
        <f t="shared" si="83"/>
        <v>#NUM!</v>
      </c>
      <c r="T366" s="60" t="e">
        <f t="shared" si="84"/>
        <v>#NUM!</v>
      </c>
      <c r="U366" s="16"/>
      <c r="V366" s="60">
        <f t="shared" si="85"/>
        <v>0</v>
      </c>
      <c r="W366" s="13">
        <f t="shared" si="86"/>
        <v>0</v>
      </c>
      <c r="X366" s="13">
        <f t="shared" si="87"/>
        <v>0</v>
      </c>
    </row>
    <row r="367" spans="1:24">
      <c r="A367" s="38"/>
      <c r="B367" s="60"/>
      <c r="C367" s="60">
        <f t="shared" si="76"/>
        <v>0</v>
      </c>
      <c r="D367" s="19"/>
      <c r="E367" s="42"/>
      <c r="F367" s="42">
        <f t="shared" si="77"/>
        <v>0</v>
      </c>
      <c r="G367" s="17"/>
      <c r="H367" s="17">
        <f t="shared" si="78"/>
        <v>0</v>
      </c>
      <c r="I367" s="17"/>
      <c r="J367" s="17"/>
      <c r="K367" s="42"/>
      <c r="L367" s="60">
        <f t="shared" si="79"/>
        <v>0</v>
      </c>
      <c r="M367" s="16"/>
      <c r="N367" s="60" t="e">
        <f t="shared" si="80"/>
        <v>#NUM!</v>
      </c>
      <c r="O367" s="16"/>
      <c r="P367" s="60" t="e">
        <f t="shared" si="81"/>
        <v>#NUM!</v>
      </c>
      <c r="Q367" s="60"/>
      <c r="R367" s="60">
        <f t="shared" si="82"/>
        <v>491.67</v>
      </c>
      <c r="S367" s="61" t="e">
        <f t="shared" si="83"/>
        <v>#NUM!</v>
      </c>
      <c r="T367" s="60" t="e">
        <f t="shared" si="84"/>
        <v>#NUM!</v>
      </c>
      <c r="U367" s="16"/>
      <c r="V367" s="60">
        <f t="shared" si="85"/>
        <v>0</v>
      </c>
      <c r="W367" s="13">
        <f t="shared" si="86"/>
        <v>0</v>
      </c>
      <c r="X367" s="13">
        <f t="shared" si="87"/>
        <v>0</v>
      </c>
    </row>
    <row r="368" spans="1:24">
      <c r="A368" s="38"/>
      <c r="B368" s="60"/>
      <c r="C368" s="60">
        <f t="shared" si="76"/>
        <v>0</v>
      </c>
      <c r="D368" s="19"/>
      <c r="E368" s="42"/>
      <c r="F368" s="42">
        <f t="shared" si="77"/>
        <v>0</v>
      </c>
      <c r="G368" s="17"/>
      <c r="H368" s="17">
        <f t="shared" si="78"/>
        <v>0</v>
      </c>
      <c r="I368" s="17"/>
      <c r="J368" s="17"/>
      <c r="K368" s="42"/>
      <c r="L368" s="60">
        <f t="shared" si="79"/>
        <v>0</v>
      </c>
      <c r="M368" s="16"/>
      <c r="N368" s="60" t="e">
        <f t="shared" si="80"/>
        <v>#NUM!</v>
      </c>
      <c r="O368" s="16"/>
      <c r="P368" s="60" t="e">
        <f t="shared" si="81"/>
        <v>#NUM!</v>
      </c>
      <c r="Q368" s="60"/>
      <c r="R368" s="60">
        <f t="shared" si="82"/>
        <v>491.67</v>
      </c>
      <c r="S368" s="61" t="e">
        <f t="shared" si="83"/>
        <v>#NUM!</v>
      </c>
      <c r="T368" s="60" t="e">
        <f t="shared" si="84"/>
        <v>#NUM!</v>
      </c>
      <c r="U368" s="16"/>
      <c r="V368" s="60">
        <f t="shared" si="85"/>
        <v>0</v>
      </c>
      <c r="W368" s="13">
        <f t="shared" si="86"/>
        <v>0</v>
      </c>
      <c r="X368" s="13">
        <f t="shared" si="87"/>
        <v>0</v>
      </c>
    </row>
    <row r="369" spans="1:24">
      <c r="A369" s="38"/>
      <c r="B369" s="60"/>
      <c r="C369" s="60">
        <f t="shared" si="76"/>
        <v>0</v>
      </c>
      <c r="D369" s="19"/>
      <c r="E369" s="42"/>
      <c r="F369" s="42">
        <f t="shared" si="77"/>
        <v>0</v>
      </c>
      <c r="G369" s="17"/>
      <c r="H369" s="17">
        <f t="shared" si="78"/>
        <v>0</v>
      </c>
      <c r="I369" s="17"/>
      <c r="J369" s="17"/>
      <c r="K369" s="42"/>
      <c r="L369" s="60">
        <f t="shared" si="79"/>
        <v>0</v>
      </c>
      <c r="M369" s="16"/>
      <c r="N369" s="60" t="e">
        <f t="shared" si="80"/>
        <v>#NUM!</v>
      </c>
      <c r="O369" s="16"/>
      <c r="P369" s="60" t="e">
        <f t="shared" si="81"/>
        <v>#NUM!</v>
      </c>
      <c r="Q369" s="60"/>
      <c r="R369" s="60">
        <f t="shared" si="82"/>
        <v>491.67</v>
      </c>
      <c r="S369" s="61" t="e">
        <f t="shared" si="83"/>
        <v>#NUM!</v>
      </c>
      <c r="T369" s="60" t="e">
        <f t="shared" si="84"/>
        <v>#NUM!</v>
      </c>
      <c r="U369" s="16"/>
      <c r="V369" s="60">
        <f t="shared" si="85"/>
        <v>0</v>
      </c>
      <c r="W369" s="13">
        <f t="shared" si="86"/>
        <v>0</v>
      </c>
      <c r="X369" s="13">
        <f t="shared" si="87"/>
        <v>0</v>
      </c>
    </row>
    <row r="370" spans="1:24">
      <c r="A370" s="38"/>
      <c r="B370" s="60"/>
      <c r="C370" s="60">
        <f t="shared" si="76"/>
        <v>0</v>
      </c>
      <c r="D370" s="19"/>
      <c r="E370" s="42"/>
      <c r="F370" s="42">
        <f t="shared" si="77"/>
        <v>0</v>
      </c>
      <c r="G370" s="17"/>
      <c r="H370" s="17">
        <f t="shared" si="78"/>
        <v>0</v>
      </c>
      <c r="I370" s="17"/>
      <c r="J370" s="17"/>
      <c r="K370" s="42"/>
      <c r="L370" s="60">
        <f t="shared" si="79"/>
        <v>0</v>
      </c>
      <c r="M370" s="16"/>
      <c r="N370" s="60" t="e">
        <f t="shared" si="80"/>
        <v>#NUM!</v>
      </c>
      <c r="O370" s="16"/>
      <c r="P370" s="60" t="e">
        <f t="shared" si="81"/>
        <v>#NUM!</v>
      </c>
      <c r="Q370" s="60"/>
      <c r="R370" s="60">
        <f t="shared" si="82"/>
        <v>491.67</v>
      </c>
      <c r="S370" s="61" t="e">
        <f t="shared" si="83"/>
        <v>#NUM!</v>
      </c>
      <c r="T370" s="60" t="e">
        <f t="shared" si="84"/>
        <v>#NUM!</v>
      </c>
      <c r="U370" s="16"/>
      <c r="V370" s="60">
        <f t="shared" si="85"/>
        <v>0</v>
      </c>
      <c r="W370" s="13">
        <f t="shared" si="86"/>
        <v>0</v>
      </c>
      <c r="X370" s="13">
        <f t="shared" si="87"/>
        <v>0</v>
      </c>
    </row>
    <row r="371" spans="1:24">
      <c r="A371" s="38"/>
      <c r="B371" s="60"/>
      <c r="C371" s="60">
        <f t="shared" si="76"/>
        <v>0</v>
      </c>
      <c r="D371" s="19"/>
      <c r="E371" s="42"/>
      <c r="F371" s="42">
        <f t="shared" si="77"/>
        <v>0</v>
      </c>
      <c r="G371" s="17"/>
      <c r="H371" s="17">
        <f t="shared" si="78"/>
        <v>0</v>
      </c>
      <c r="I371" s="17"/>
      <c r="J371" s="17"/>
      <c r="K371" s="42"/>
      <c r="L371" s="60">
        <f t="shared" si="79"/>
        <v>0</v>
      </c>
      <c r="M371" s="16"/>
      <c r="N371" s="60" t="e">
        <f t="shared" si="80"/>
        <v>#NUM!</v>
      </c>
      <c r="O371" s="16"/>
      <c r="P371" s="60" t="e">
        <f t="shared" si="81"/>
        <v>#NUM!</v>
      </c>
      <c r="Q371" s="60"/>
      <c r="R371" s="60">
        <f t="shared" si="82"/>
        <v>491.67</v>
      </c>
      <c r="S371" s="61" t="e">
        <f t="shared" si="83"/>
        <v>#NUM!</v>
      </c>
      <c r="T371" s="60" t="e">
        <f t="shared" si="84"/>
        <v>#NUM!</v>
      </c>
      <c r="U371" s="16"/>
      <c r="V371" s="60">
        <f t="shared" si="85"/>
        <v>0</v>
      </c>
      <c r="W371" s="13">
        <f t="shared" si="86"/>
        <v>0</v>
      </c>
      <c r="X371" s="13">
        <f t="shared" si="87"/>
        <v>0</v>
      </c>
    </row>
    <row r="372" spans="1:24">
      <c r="A372" s="38"/>
      <c r="B372" s="60"/>
      <c r="C372" s="60">
        <f t="shared" si="76"/>
        <v>0</v>
      </c>
      <c r="D372" s="19"/>
      <c r="E372" s="42"/>
      <c r="F372" s="42">
        <f t="shared" si="77"/>
        <v>0</v>
      </c>
      <c r="G372" s="17"/>
      <c r="H372" s="17">
        <f t="shared" si="78"/>
        <v>0</v>
      </c>
      <c r="I372" s="17"/>
      <c r="J372" s="17"/>
      <c r="K372" s="42"/>
      <c r="L372" s="60">
        <f t="shared" si="79"/>
        <v>0</v>
      </c>
      <c r="M372" s="16"/>
      <c r="N372" s="60" t="e">
        <f t="shared" si="80"/>
        <v>#NUM!</v>
      </c>
      <c r="O372" s="16"/>
      <c r="P372" s="60" t="e">
        <f t="shared" si="81"/>
        <v>#NUM!</v>
      </c>
      <c r="Q372" s="60"/>
      <c r="R372" s="60">
        <f t="shared" si="82"/>
        <v>491.67</v>
      </c>
      <c r="S372" s="61" t="e">
        <f t="shared" si="83"/>
        <v>#NUM!</v>
      </c>
      <c r="T372" s="60" t="e">
        <f t="shared" si="84"/>
        <v>#NUM!</v>
      </c>
      <c r="U372" s="16"/>
      <c r="V372" s="60">
        <f t="shared" si="85"/>
        <v>0</v>
      </c>
      <c r="W372" s="13">
        <f t="shared" si="86"/>
        <v>0</v>
      </c>
      <c r="X372" s="13">
        <f t="shared" si="87"/>
        <v>0</v>
      </c>
    </row>
    <row r="373" spans="1:24">
      <c r="A373" s="38"/>
      <c r="B373" s="60"/>
      <c r="C373" s="60">
        <f t="shared" si="76"/>
        <v>0</v>
      </c>
      <c r="D373" s="19"/>
      <c r="E373" s="42"/>
      <c r="F373" s="42">
        <f t="shared" si="77"/>
        <v>0</v>
      </c>
      <c r="G373" s="17"/>
      <c r="H373" s="17">
        <f t="shared" si="78"/>
        <v>0</v>
      </c>
      <c r="I373" s="17"/>
      <c r="J373" s="17"/>
      <c r="K373" s="42"/>
      <c r="L373" s="60">
        <f t="shared" si="79"/>
        <v>0</v>
      </c>
      <c r="M373" s="16"/>
      <c r="N373" s="60" t="e">
        <f t="shared" si="80"/>
        <v>#NUM!</v>
      </c>
      <c r="O373" s="16"/>
      <c r="P373" s="60" t="e">
        <f t="shared" si="81"/>
        <v>#NUM!</v>
      </c>
      <c r="Q373" s="60"/>
      <c r="R373" s="60">
        <f t="shared" si="82"/>
        <v>491.67</v>
      </c>
      <c r="S373" s="61" t="e">
        <f t="shared" si="83"/>
        <v>#NUM!</v>
      </c>
      <c r="T373" s="60" t="e">
        <f t="shared" si="84"/>
        <v>#NUM!</v>
      </c>
      <c r="U373" s="16"/>
      <c r="V373" s="60">
        <f t="shared" si="85"/>
        <v>0</v>
      </c>
      <c r="W373" s="13">
        <f t="shared" si="86"/>
        <v>0</v>
      </c>
      <c r="X373" s="13">
        <f t="shared" si="87"/>
        <v>0</v>
      </c>
    </row>
    <row r="374" spans="1:24">
      <c r="A374" s="38"/>
      <c r="B374" s="60"/>
      <c r="C374" s="60">
        <f t="shared" si="76"/>
        <v>0</v>
      </c>
      <c r="D374" s="19"/>
      <c r="E374" s="42"/>
      <c r="F374" s="42">
        <f t="shared" si="77"/>
        <v>0</v>
      </c>
      <c r="G374" s="17"/>
      <c r="H374" s="17">
        <f t="shared" si="78"/>
        <v>0</v>
      </c>
      <c r="I374" s="17"/>
      <c r="J374" s="17"/>
      <c r="K374" s="42"/>
      <c r="L374" s="60">
        <f t="shared" si="79"/>
        <v>0</v>
      </c>
      <c r="M374" s="16"/>
      <c r="N374" s="60" t="e">
        <f t="shared" si="80"/>
        <v>#NUM!</v>
      </c>
      <c r="O374" s="16"/>
      <c r="P374" s="60" t="e">
        <f t="shared" si="81"/>
        <v>#NUM!</v>
      </c>
      <c r="Q374" s="60"/>
      <c r="R374" s="60">
        <f t="shared" si="82"/>
        <v>491.67</v>
      </c>
      <c r="S374" s="61" t="e">
        <f t="shared" si="83"/>
        <v>#NUM!</v>
      </c>
      <c r="T374" s="60" t="e">
        <f t="shared" si="84"/>
        <v>#NUM!</v>
      </c>
      <c r="U374" s="16"/>
      <c r="V374" s="60">
        <f t="shared" si="85"/>
        <v>0</v>
      </c>
      <c r="W374" s="13">
        <f t="shared" si="86"/>
        <v>0</v>
      </c>
      <c r="X374" s="13">
        <f t="shared" si="87"/>
        <v>0</v>
      </c>
    </row>
    <row r="375" spans="1:24">
      <c r="A375" s="38"/>
      <c r="B375" s="60"/>
      <c r="C375" s="60">
        <f t="shared" si="76"/>
        <v>0</v>
      </c>
      <c r="D375" s="19"/>
      <c r="E375" s="42"/>
      <c r="F375" s="42">
        <f t="shared" si="77"/>
        <v>0</v>
      </c>
      <c r="G375" s="17"/>
      <c r="H375" s="17">
        <f t="shared" si="78"/>
        <v>0</v>
      </c>
      <c r="I375" s="17"/>
      <c r="J375" s="17"/>
      <c r="K375" s="42"/>
      <c r="L375" s="60">
        <f t="shared" si="79"/>
        <v>0</v>
      </c>
      <c r="M375" s="16"/>
      <c r="N375" s="60" t="e">
        <f t="shared" si="80"/>
        <v>#NUM!</v>
      </c>
      <c r="O375" s="16"/>
      <c r="P375" s="60" t="e">
        <f t="shared" si="81"/>
        <v>#NUM!</v>
      </c>
      <c r="Q375" s="60"/>
      <c r="R375" s="60">
        <f t="shared" si="82"/>
        <v>491.67</v>
      </c>
      <c r="S375" s="61" t="e">
        <f t="shared" si="83"/>
        <v>#NUM!</v>
      </c>
      <c r="T375" s="60" t="e">
        <f t="shared" si="84"/>
        <v>#NUM!</v>
      </c>
      <c r="U375" s="16"/>
      <c r="V375" s="60">
        <f t="shared" si="85"/>
        <v>0</v>
      </c>
      <c r="W375" s="13">
        <f t="shared" si="86"/>
        <v>0</v>
      </c>
      <c r="X375" s="13">
        <f t="shared" si="87"/>
        <v>0</v>
      </c>
    </row>
    <row r="376" spans="1:24">
      <c r="A376" s="38"/>
      <c r="B376" s="60"/>
      <c r="C376" s="60">
        <f t="shared" si="76"/>
        <v>0</v>
      </c>
      <c r="D376" s="19"/>
      <c r="E376" s="42"/>
      <c r="F376" s="42">
        <f t="shared" si="77"/>
        <v>0</v>
      </c>
      <c r="G376" s="17"/>
      <c r="H376" s="17">
        <f t="shared" si="78"/>
        <v>0</v>
      </c>
      <c r="I376" s="17"/>
      <c r="J376" s="17"/>
      <c r="K376" s="42"/>
      <c r="L376" s="60">
        <f t="shared" si="79"/>
        <v>0</v>
      </c>
      <c r="M376" s="16"/>
      <c r="N376" s="60" t="e">
        <f t="shared" si="80"/>
        <v>#NUM!</v>
      </c>
      <c r="O376" s="16"/>
      <c r="P376" s="60" t="e">
        <f t="shared" si="81"/>
        <v>#NUM!</v>
      </c>
      <c r="Q376" s="60"/>
      <c r="R376" s="60">
        <f t="shared" si="82"/>
        <v>491.67</v>
      </c>
      <c r="S376" s="61" t="e">
        <f t="shared" si="83"/>
        <v>#NUM!</v>
      </c>
      <c r="T376" s="60" t="e">
        <f t="shared" si="84"/>
        <v>#NUM!</v>
      </c>
      <c r="U376" s="16"/>
      <c r="V376" s="60">
        <f t="shared" si="85"/>
        <v>0</v>
      </c>
      <c r="W376" s="13">
        <f t="shared" si="86"/>
        <v>0</v>
      </c>
      <c r="X376" s="13">
        <f t="shared" si="87"/>
        <v>0</v>
      </c>
    </row>
    <row r="377" spans="1:24">
      <c r="A377" s="38"/>
      <c r="B377" s="60"/>
      <c r="C377" s="60">
        <f t="shared" si="76"/>
        <v>0</v>
      </c>
      <c r="D377" s="19"/>
      <c r="E377" s="42"/>
      <c r="F377" s="42">
        <f t="shared" si="77"/>
        <v>0</v>
      </c>
      <c r="G377" s="17"/>
      <c r="H377" s="17">
        <f t="shared" si="78"/>
        <v>0</v>
      </c>
      <c r="I377" s="17"/>
      <c r="J377" s="17"/>
      <c r="K377" s="42"/>
      <c r="L377" s="60">
        <f t="shared" si="79"/>
        <v>0</v>
      </c>
      <c r="M377" s="16"/>
      <c r="N377" s="60" t="e">
        <f t="shared" si="80"/>
        <v>#NUM!</v>
      </c>
      <c r="O377" s="16"/>
      <c r="P377" s="60" t="e">
        <f t="shared" si="81"/>
        <v>#NUM!</v>
      </c>
      <c r="Q377" s="60"/>
      <c r="R377" s="60">
        <f t="shared" si="82"/>
        <v>491.67</v>
      </c>
      <c r="S377" s="61" t="e">
        <f t="shared" si="83"/>
        <v>#NUM!</v>
      </c>
      <c r="T377" s="60" t="e">
        <f t="shared" si="84"/>
        <v>#NUM!</v>
      </c>
      <c r="U377" s="16"/>
      <c r="V377" s="60">
        <f t="shared" si="85"/>
        <v>0</v>
      </c>
      <c r="W377" s="13">
        <f t="shared" si="86"/>
        <v>0</v>
      </c>
      <c r="X377" s="13">
        <f t="shared" si="87"/>
        <v>0</v>
      </c>
    </row>
    <row r="378" spans="1:24">
      <c r="A378" s="38"/>
      <c r="B378" s="60"/>
      <c r="C378" s="60">
        <f t="shared" si="76"/>
        <v>0</v>
      </c>
      <c r="D378" s="19"/>
      <c r="E378" s="42"/>
      <c r="F378" s="42">
        <f t="shared" si="77"/>
        <v>0</v>
      </c>
      <c r="G378" s="17"/>
      <c r="H378" s="17">
        <f t="shared" si="78"/>
        <v>0</v>
      </c>
      <c r="I378" s="17"/>
      <c r="J378" s="17"/>
      <c r="K378" s="42"/>
      <c r="L378" s="60">
        <f t="shared" si="79"/>
        <v>0</v>
      </c>
      <c r="M378" s="16"/>
      <c r="N378" s="60" t="e">
        <f t="shared" si="80"/>
        <v>#NUM!</v>
      </c>
      <c r="O378" s="16"/>
      <c r="P378" s="60" t="e">
        <f t="shared" si="81"/>
        <v>#NUM!</v>
      </c>
      <c r="Q378" s="60"/>
      <c r="R378" s="60">
        <f t="shared" si="82"/>
        <v>491.67</v>
      </c>
      <c r="S378" s="61" t="e">
        <f t="shared" si="83"/>
        <v>#NUM!</v>
      </c>
      <c r="T378" s="60" t="e">
        <f t="shared" si="84"/>
        <v>#NUM!</v>
      </c>
      <c r="U378" s="16"/>
      <c r="V378" s="60">
        <f t="shared" si="85"/>
        <v>0</v>
      </c>
      <c r="W378" s="13">
        <f t="shared" si="86"/>
        <v>0</v>
      </c>
      <c r="X378" s="13">
        <f t="shared" si="87"/>
        <v>0</v>
      </c>
    </row>
    <row r="379" spans="1:24">
      <c r="A379" s="38"/>
      <c r="B379" s="60"/>
      <c r="C379" s="60">
        <f t="shared" si="76"/>
        <v>0</v>
      </c>
      <c r="D379" s="19"/>
      <c r="E379" s="42"/>
      <c r="F379" s="42">
        <f t="shared" si="77"/>
        <v>0</v>
      </c>
      <c r="G379" s="17"/>
      <c r="H379" s="17">
        <f t="shared" si="78"/>
        <v>0</v>
      </c>
      <c r="I379" s="17"/>
      <c r="J379" s="17"/>
      <c r="K379" s="42"/>
      <c r="L379" s="60">
        <f t="shared" si="79"/>
        <v>0</v>
      </c>
      <c r="M379" s="16"/>
      <c r="N379" s="60" t="e">
        <f t="shared" si="80"/>
        <v>#NUM!</v>
      </c>
      <c r="O379" s="16"/>
      <c r="P379" s="60" t="e">
        <f t="shared" si="81"/>
        <v>#NUM!</v>
      </c>
      <c r="Q379" s="60"/>
      <c r="R379" s="60">
        <f t="shared" si="82"/>
        <v>491.67</v>
      </c>
      <c r="S379" s="61" t="e">
        <f t="shared" si="83"/>
        <v>#NUM!</v>
      </c>
      <c r="T379" s="60" t="e">
        <f t="shared" si="84"/>
        <v>#NUM!</v>
      </c>
      <c r="U379" s="16"/>
      <c r="V379" s="60">
        <f t="shared" si="85"/>
        <v>0</v>
      </c>
      <c r="W379" s="13">
        <f t="shared" si="86"/>
        <v>0</v>
      </c>
      <c r="X379" s="13">
        <f t="shared" si="87"/>
        <v>0</v>
      </c>
    </row>
    <row r="380" spans="1:24">
      <c r="A380" s="38"/>
      <c r="B380" s="60"/>
      <c r="C380" s="60">
        <f t="shared" si="76"/>
        <v>0</v>
      </c>
      <c r="D380" s="19"/>
      <c r="E380" s="42"/>
      <c r="F380" s="42">
        <f t="shared" si="77"/>
        <v>0</v>
      </c>
      <c r="G380" s="17"/>
      <c r="H380" s="17">
        <f t="shared" si="78"/>
        <v>0</v>
      </c>
      <c r="I380" s="17"/>
      <c r="J380" s="17"/>
      <c r="K380" s="42"/>
      <c r="L380" s="60">
        <f t="shared" si="79"/>
        <v>0</v>
      </c>
      <c r="M380" s="16"/>
      <c r="N380" s="60" t="e">
        <f t="shared" si="80"/>
        <v>#NUM!</v>
      </c>
      <c r="O380" s="16"/>
      <c r="P380" s="60" t="e">
        <f t="shared" si="81"/>
        <v>#NUM!</v>
      </c>
      <c r="Q380" s="60"/>
      <c r="R380" s="60">
        <f t="shared" si="82"/>
        <v>491.67</v>
      </c>
      <c r="S380" s="61" t="e">
        <f t="shared" si="83"/>
        <v>#NUM!</v>
      </c>
      <c r="T380" s="60" t="e">
        <f t="shared" si="84"/>
        <v>#NUM!</v>
      </c>
      <c r="U380" s="16"/>
      <c r="V380" s="60">
        <f t="shared" si="85"/>
        <v>0</v>
      </c>
      <c r="W380" s="13">
        <f t="shared" si="86"/>
        <v>0</v>
      </c>
      <c r="X380" s="13">
        <f t="shared" si="87"/>
        <v>0</v>
      </c>
    </row>
    <row r="381" spans="1:24">
      <c r="A381" s="38"/>
      <c r="B381" s="60"/>
      <c r="C381" s="60">
        <f t="shared" si="76"/>
        <v>0</v>
      </c>
      <c r="D381" s="19"/>
      <c r="E381" s="42"/>
      <c r="F381" s="42">
        <f t="shared" si="77"/>
        <v>0</v>
      </c>
      <c r="G381" s="17"/>
      <c r="H381" s="17">
        <f t="shared" si="78"/>
        <v>0</v>
      </c>
      <c r="I381" s="17"/>
      <c r="J381" s="17"/>
      <c r="K381" s="42"/>
      <c r="L381" s="60">
        <f t="shared" si="79"/>
        <v>0</v>
      </c>
      <c r="M381" s="16"/>
      <c r="N381" s="60" t="e">
        <f t="shared" si="80"/>
        <v>#NUM!</v>
      </c>
      <c r="O381" s="16"/>
      <c r="P381" s="60" t="e">
        <f t="shared" si="81"/>
        <v>#NUM!</v>
      </c>
      <c r="Q381" s="60"/>
      <c r="R381" s="60">
        <f t="shared" si="82"/>
        <v>491.67</v>
      </c>
      <c r="S381" s="61" t="e">
        <f t="shared" si="83"/>
        <v>#NUM!</v>
      </c>
      <c r="T381" s="60" t="e">
        <f t="shared" si="84"/>
        <v>#NUM!</v>
      </c>
      <c r="U381" s="16"/>
      <c r="V381" s="60">
        <f t="shared" si="85"/>
        <v>0</v>
      </c>
      <c r="W381" s="13">
        <f t="shared" si="86"/>
        <v>0</v>
      </c>
      <c r="X381" s="13">
        <f t="shared" si="87"/>
        <v>0</v>
      </c>
    </row>
    <row r="382" spans="1:24">
      <c r="A382" s="38"/>
      <c r="B382" s="60"/>
      <c r="C382" s="60">
        <f t="shared" si="76"/>
        <v>0</v>
      </c>
      <c r="D382" s="19"/>
      <c r="E382" s="42"/>
      <c r="F382" s="42">
        <f t="shared" si="77"/>
        <v>0</v>
      </c>
      <c r="G382" s="17"/>
      <c r="H382" s="17">
        <f t="shared" si="78"/>
        <v>0</v>
      </c>
      <c r="I382" s="17"/>
      <c r="J382" s="17"/>
      <c r="K382" s="42"/>
      <c r="L382" s="60">
        <f t="shared" si="79"/>
        <v>0</v>
      </c>
      <c r="M382" s="16"/>
      <c r="N382" s="60" t="e">
        <f t="shared" si="80"/>
        <v>#NUM!</v>
      </c>
      <c r="O382" s="16"/>
      <c r="P382" s="60" t="e">
        <f t="shared" si="81"/>
        <v>#NUM!</v>
      </c>
      <c r="Q382" s="60"/>
      <c r="R382" s="60">
        <f t="shared" si="82"/>
        <v>491.67</v>
      </c>
      <c r="S382" s="61" t="e">
        <f t="shared" si="83"/>
        <v>#NUM!</v>
      </c>
      <c r="T382" s="60" t="e">
        <f t="shared" si="84"/>
        <v>#NUM!</v>
      </c>
      <c r="U382" s="16"/>
      <c r="V382" s="60">
        <f t="shared" si="85"/>
        <v>0</v>
      </c>
      <c r="W382" s="13">
        <f t="shared" si="86"/>
        <v>0</v>
      </c>
      <c r="X382" s="13">
        <f t="shared" si="87"/>
        <v>0</v>
      </c>
    </row>
    <row r="383" spans="1:24">
      <c r="A383" s="38"/>
      <c r="B383" s="60"/>
      <c r="C383" s="60">
        <f t="shared" si="76"/>
        <v>0</v>
      </c>
      <c r="D383" s="19"/>
      <c r="E383" s="42"/>
      <c r="F383" s="42">
        <f t="shared" si="77"/>
        <v>0</v>
      </c>
      <c r="G383" s="17"/>
      <c r="H383" s="17">
        <f t="shared" si="78"/>
        <v>0</v>
      </c>
      <c r="I383" s="17"/>
      <c r="J383" s="17"/>
      <c r="K383" s="42"/>
      <c r="L383" s="60">
        <f t="shared" si="79"/>
        <v>0</v>
      </c>
      <c r="M383" s="16"/>
      <c r="N383" s="60" t="e">
        <f t="shared" si="80"/>
        <v>#NUM!</v>
      </c>
      <c r="O383" s="16"/>
      <c r="P383" s="60" t="e">
        <f t="shared" si="81"/>
        <v>#NUM!</v>
      </c>
      <c r="Q383" s="60"/>
      <c r="R383" s="60">
        <f t="shared" si="82"/>
        <v>491.67</v>
      </c>
      <c r="S383" s="61" t="e">
        <f t="shared" si="83"/>
        <v>#NUM!</v>
      </c>
      <c r="T383" s="60" t="e">
        <f t="shared" si="84"/>
        <v>#NUM!</v>
      </c>
      <c r="U383" s="16"/>
      <c r="V383" s="60">
        <f t="shared" si="85"/>
        <v>0</v>
      </c>
      <c r="W383" s="13">
        <f t="shared" si="86"/>
        <v>0</v>
      </c>
      <c r="X383" s="13">
        <f t="shared" si="87"/>
        <v>0</v>
      </c>
    </row>
    <row r="384" spans="1:24">
      <c r="A384" s="38"/>
      <c r="B384" s="60"/>
      <c r="C384" s="60">
        <f t="shared" si="76"/>
        <v>0</v>
      </c>
      <c r="D384" s="19"/>
      <c r="E384" s="42"/>
      <c r="F384" s="42">
        <f t="shared" si="77"/>
        <v>0</v>
      </c>
      <c r="G384" s="17"/>
      <c r="H384" s="17">
        <f t="shared" si="78"/>
        <v>0</v>
      </c>
      <c r="I384" s="17"/>
      <c r="J384" s="17"/>
      <c r="K384" s="42"/>
      <c r="L384" s="60">
        <f t="shared" si="79"/>
        <v>0</v>
      </c>
      <c r="M384" s="16"/>
      <c r="N384" s="60" t="e">
        <f t="shared" si="80"/>
        <v>#NUM!</v>
      </c>
      <c r="O384" s="16"/>
      <c r="P384" s="60" t="e">
        <f t="shared" si="81"/>
        <v>#NUM!</v>
      </c>
      <c r="Q384" s="60"/>
      <c r="R384" s="60">
        <f t="shared" si="82"/>
        <v>491.67</v>
      </c>
      <c r="S384" s="61" t="e">
        <f t="shared" si="83"/>
        <v>#NUM!</v>
      </c>
      <c r="T384" s="60" t="e">
        <f t="shared" si="84"/>
        <v>#NUM!</v>
      </c>
      <c r="U384" s="16"/>
      <c r="V384" s="60">
        <f t="shared" si="85"/>
        <v>0</v>
      </c>
      <c r="W384" s="13">
        <f t="shared" si="86"/>
        <v>0</v>
      </c>
      <c r="X384" s="13">
        <f t="shared" si="87"/>
        <v>0</v>
      </c>
    </row>
    <row r="385" spans="1:24">
      <c r="A385" s="38"/>
      <c r="B385" s="60"/>
      <c r="C385" s="60">
        <f t="shared" si="76"/>
        <v>0</v>
      </c>
      <c r="D385" s="19"/>
      <c r="E385" s="42"/>
      <c r="F385" s="42">
        <f t="shared" si="77"/>
        <v>0</v>
      </c>
      <c r="G385" s="17"/>
      <c r="H385" s="17">
        <f t="shared" si="78"/>
        <v>0</v>
      </c>
      <c r="I385" s="17"/>
      <c r="J385" s="17"/>
      <c r="K385" s="42"/>
      <c r="L385" s="60">
        <f t="shared" si="79"/>
        <v>0</v>
      </c>
      <c r="M385" s="16"/>
      <c r="N385" s="60" t="e">
        <f t="shared" si="80"/>
        <v>#NUM!</v>
      </c>
      <c r="O385" s="16"/>
      <c r="P385" s="60" t="e">
        <f t="shared" si="81"/>
        <v>#NUM!</v>
      </c>
      <c r="Q385" s="60"/>
      <c r="R385" s="60">
        <f t="shared" si="82"/>
        <v>491.67</v>
      </c>
      <c r="S385" s="61" t="e">
        <f t="shared" si="83"/>
        <v>#NUM!</v>
      </c>
      <c r="T385" s="60" t="e">
        <f t="shared" si="84"/>
        <v>#NUM!</v>
      </c>
      <c r="U385" s="16"/>
      <c r="V385" s="60">
        <f t="shared" si="85"/>
        <v>0</v>
      </c>
      <c r="W385" s="13">
        <f t="shared" si="86"/>
        <v>0</v>
      </c>
      <c r="X385" s="13">
        <f t="shared" si="87"/>
        <v>0</v>
      </c>
    </row>
    <row r="386" spans="1:24">
      <c r="A386" s="38"/>
      <c r="B386" s="60"/>
      <c r="C386" s="60">
        <f t="shared" si="76"/>
        <v>0</v>
      </c>
      <c r="D386" s="19"/>
      <c r="E386" s="42"/>
      <c r="F386" s="42">
        <f t="shared" si="77"/>
        <v>0</v>
      </c>
      <c r="G386" s="17"/>
      <c r="H386" s="17">
        <f t="shared" si="78"/>
        <v>0</v>
      </c>
      <c r="I386" s="17"/>
      <c r="J386" s="17"/>
      <c r="K386" s="42"/>
      <c r="L386" s="60">
        <f t="shared" si="79"/>
        <v>0</v>
      </c>
      <c r="M386" s="16"/>
      <c r="N386" s="60" t="e">
        <f t="shared" si="80"/>
        <v>#NUM!</v>
      </c>
      <c r="O386" s="16"/>
      <c r="P386" s="60" t="e">
        <f t="shared" si="81"/>
        <v>#NUM!</v>
      </c>
      <c r="Q386" s="60"/>
      <c r="R386" s="60">
        <f t="shared" si="82"/>
        <v>491.67</v>
      </c>
      <c r="S386" s="61" t="e">
        <f t="shared" si="83"/>
        <v>#NUM!</v>
      </c>
      <c r="T386" s="60" t="e">
        <f t="shared" si="84"/>
        <v>#NUM!</v>
      </c>
      <c r="U386" s="16"/>
      <c r="V386" s="60">
        <f t="shared" si="85"/>
        <v>0</v>
      </c>
      <c r="W386" s="13">
        <f t="shared" si="86"/>
        <v>0</v>
      </c>
      <c r="X386" s="13">
        <f t="shared" si="87"/>
        <v>0</v>
      </c>
    </row>
    <row r="387" spans="1:24">
      <c r="A387" s="38"/>
      <c r="B387" s="60"/>
      <c r="C387" s="60">
        <f t="shared" si="76"/>
        <v>0</v>
      </c>
      <c r="D387" s="19"/>
      <c r="E387" s="42"/>
      <c r="F387" s="42">
        <f t="shared" si="77"/>
        <v>0</v>
      </c>
      <c r="G387" s="17"/>
      <c r="H387" s="17">
        <f t="shared" si="78"/>
        <v>0</v>
      </c>
      <c r="I387" s="17"/>
      <c r="J387" s="17"/>
      <c r="K387" s="42"/>
      <c r="L387" s="60">
        <f t="shared" si="79"/>
        <v>0</v>
      </c>
      <c r="M387" s="16"/>
      <c r="N387" s="60" t="e">
        <f t="shared" si="80"/>
        <v>#NUM!</v>
      </c>
      <c r="O387" s="16"/>
      <c r="P387" s="60" t="e">
        <f t="shared" si="81"/>
        <v>#NUM!</v>
      </c>
      <c r="Q387" s="60"/>
      <c r="R387" s="60">
        <f t="shared" si="82"/>
        <v>491.67</v>
      </c>
      <c r="S387" s="61" t="e">
        <f t="shared" si="83"/>
        <v>#NUM!</v>
      </c>
      <c r="T387" s="60" t="e">
        <f t="shared" si="84"/>
        <v>#NUM!</v>
      </c>
      <c r="U387" s="16"/>
      <c r="V387" s="60">
        <f t="shared" si="85"/>
        <v>0</v>
      </c>
      <c r="W387" s="13">
        <f t="shared" si="86"/>
        <v>0</v>
      </c>
      <c r="X387" s="13">
        <f t="shared" si="87"/>
        <v>0</v>
      </c>
    </row>
    <row r="388" spans="1:24">
      <c r="A388" s="38"/>
      <c r="B388" s="60"/>
      <c r="C388" s="60">
        <f t="shared" si="76"/>
        <v>0</v>
      </c>
      <c r="D388" s="19"/>
      <c r="E388" s="42"/>
      <c r="F388" s="42">
        <f t="shared" si="77"/>
        <v>0</v>
      </c>
      <c r="G388" s="17"/>
      <c r="H388" s="17">
        <f t="shared" si="78"/>
        <v>0</v>
      </c>
      <c r="I388" s="17"/>
      <c r="J388" s="17"/>
      <c r="K388" s="42"/>
      <c r="L388" s="60">
        <f t="shared" si="79"/>
        <v>0</v>
      </c>
      <c r="M388" s="16"/>
      <c r="N388" s="60" t="e">
        <f t="shared" si="80"/>
        <v>#NUM!</v>
      </c>
      <c r="O388" s="16"/>
      <c r="P388" s="60" t="e">
        <f t="shared" si="81"/>
        <v>#NUM!</v>
      </c>
      <c r="Q388" s="60"/>
      <c r="R388" s="60">
        <f t="shared" si="82"/>
        <v>491.67</v>
      </c>
      <c r="S388" s="61" t="e">
        <f t="shared" si="83"/>
        <v>#NUM!</v>
      </c>
      <c r="T388" s="60" t="e">
        <f t="shared" si="84"/>
        <v>#NUM!</v>
      </c>
      <c r="U388" s="16"/>
      <c r="V388" s="60">
        <f t="shared" si="85"/>
        <v>0</v>
      </c>
      <c r="W388" s="13">
        <f t="shared" si="86"/>
        <v>0</v>
      </c>
      <c r="X388" s="13">
        <f t="shared" si="87"/>
        <v>0</v>
      </c>
    </row>
    <row r="389" spans="1:24">
      <c r="A389" s="38"/>
      <c r="B389" s="60"/>
      <c r="C389" s="60">
        <f t="shared" si="76"/>
        <v>0</v>
      </c>
      <c r="D389" s="19"/>
      <c r="E389" s="42"/>
      <c r="F389" s="42">
        <f t="shared" si="77"/>
        <v>0</v>
      </c>
      <c r="G389" s="17"/>
      <c r="H389" s="17">
        <f t="shared" si="78"/>
        <v>0</v>
      </c>
      <c r="I389" s="17"/>
      <c r="J389" s="17"/>
      <c r="K389" s="42"/>
      <c r="L389" s="60">
        <f t="shared" si="79"/>
        <v>0</v>
      </c>
      <c r="M389" s="16"/>
      <c r="N389" s="60" t="e">
        <f t="shared" si="80"/>
        <v>#NUM!</v>
      </c>
      <c r="O389" s="16"/>
      <c r="P389" s="60" t="e">
        <f t="shared" si="81"/>
        <v>#NUM!</v>
      </c>
      <c r="Q389" s="60"/>
      <c r="R389" s="60">
        <f t="shared" si="82"/>
        <v>491.67</v>
      </c>
      <c r="S389" s="61" t="e">
        <f t="shared" si="83"/>
        <v>#NUM!</v>
      </c>
      <c r="T389" s="60" t="e">
        <f t="shared" si="84"/>
        <v>#NUM!</v>
      </c>
      <c r="U389" s="16"/>
      <c r="V389" s="60">
        <f t="shared" si="85"/>
        <v>0</v>
      </c>
      <c r="W389" s="13">
        <f t="shared" si="86"/>
        <v>0</v>
      </c>
      <c r="X389" s="13">
        <f t="shared" si="87"/>
        <v>0</v>
      </c>
    </row>
    <row r="390" spans="1:24">
      <c r="A390" s="38"/>
      <c r="B390" s="60"/>
      <c r="C390" s="60">
        <f t="shared" si="76"/>
        <v>0</v>
      </c>
      <c r="D390" s="19"/>
      <c r="E390" s="42"/>
      <c r="F390" s="42">
        <f t="shared" si="77"/>
        <v>0</v>
      </c>
      <c r="G390" s="17"/>
      <c r="H390" s="17">
        <f t="shared" si="78"/>
        <v>0</v>
      </c>
      <c r="I390" s="17"/>
      <c r="J390" s="17"/>
      <c r="K390" s="42"/>
      <c r="L390" s="60">
        <f t="shared" si="79"/>
        <v>0</v>
      </c>
      <c r="M390" s="16"/>
      <c r="N390" s="60" t="e">
        <f t="shared" si="80"/>
        <v>#NUM!</v>
      </c>
      <c r="O390" s="16"/>
      <c r="P390" s="60" t="e">
        <f t="shared" si="81"/>
        <v>#NUM!</v>
      </c>
      <c r="Q390" s="60"/>
      <c r="R390" s="60">
        <f t="shared" si="82"/>
        <v>491.67</v>
      </c>
      <c r="S390" s="61" t="e">
        <f t="shared" si="83"/>
        <v>#NUM!</v>
      </c>
      <c r="T390" s="60" t="e">
        <f t="shared" si="84"/>
        <v>#NUM!</v>
      </c>
      <c r="U390" s="16"/>
      <c r="V390" s="60">
        <f t="shared" si="85"/>
        <v>0</v>
      </c>
      <c r="W390" s="13">
        <f t="shared" si="86"/>
        <v>0</v>
      </c>
      <c r="X390" s="13">
        <f t="shared" si="87"/>
        <v>0</v>
      </c>
    </row>
    <row r="391" spans="1:24">
      <c r="A391" s="38"/>
      <c r="B391" s="60"/>
      <c r="C391" s="60">
        <f t="shared" si="76"/>
        <v>0</v>
      </c>
      <c r="D391" s="19"/>
      <c r="E391" s="42"/>
      <c r="F391" s="42">
        <f t="shared" si="77"/>
        <v>0</v>
      </c>
      <c r="G391" s="17"/>
      <c r="H391" s="17">
        <f t="shared" si="78"/>
        <v>0</v>
      </c>
      <c r="I391" s="17"/>
      <c r="J391" s="17"/>
      <c r="K391" s="42"/>
      <c r="L391" s="60">
        <f t="shared" si="79"/>
        <v>0</v>
      </c>
      <c r="M391" s="16"/>
      <c r="N391" s="60" t="e">
        <f t="shared" si="80"/>
        <v>#NUM!</v>
      </c>
      <c r="O391" s="16"/>
      <c r="P391" s="60" t="e">
        <f t="shared" si="81"/>
        <v>#NUM!</v>
      </c>
      <c r="Q391" s="60"/>
      <c r="R391" s="60">
        <f t="shared" si="82"/>
        <v>491.67</v>
      </c>
      <c r="S391" s="61" t="e">
        <f t="shared" si="83"/>
        <v>#NUM!</v>
      </c>
      <c r="T391" s="60" t="e">
        <f t="shared" si="84"/>
        <v>#NUM!</v>
      </c>
      <c r="U391" s="16"/>
      <c r="V391" s="60">
        <f t="shared" si="85"/>
        <v>0</v>
      </c>
      <c r="W391" s="13">
        <f t="shared" si="86"/>
        <v>0</v>
      </c>
      <c r="X391" s="13">
        <f t="shared" si="87"/>
        <v>0</v>
      </c>
    </row>
    <row r="392" spans="1:24">
      <c r="A392" s="38"/>
      <c r="B392" s="60"/>
      <c r="C392" s="60">
        <f t="shared" si="76"/>
        <v>0</v>
      </c>
      <c r="D392" s="19"/>
      <c r="E392" s="42"/>
      <c r="F392" s="42">
        <f t="shared" si="77"/>
        <v>0</v>
      </c>
      <c r="G392" s="17"/>
      <c r="H392" s="17">
        <f t="shared" si="78"/>
        <v>0</v>
      </c>
      <c r="I392" s="17"/>
      <c r="J392" s="17"/>
      <c r="K392" s="42"/>
      <c r="L392" s="60">
        <f t="shared" si="79"/>
        <v>0</v>
      </c>
      <c r="M392" s="16"/>
      <c r="N392" s="60" t="e">
        <f t="shared" si="80"/>
        <v>#NUM!</v>
      </c>
      <c r="O392" s="16"/>
      <c r="P392" s="60" t="e">
        <f t="shared" si="81"/>
        <v>#NUM!</v>
      </c>
      <c r="Q392" s="60"/>
      <c r="R392" s="60">
        <f t="shared" si="82"/>
        <v>491.67</v>
      </c>
      <c r="S392" s="61" t="e">
        <f t="shared" si="83"/>
        <v>#NUM!</v>
      </c>
      <c r="T392" s="60" t="e">
        <f t="shared" si="84"/>
        <v>#NUM!</v>
      </c>
      <c r="U392" s="16"/>
      <c r="V392" s="60">
        <f t="shared" si="85"/>
        <v>0</v>
      </c>
      <c r="W392" s="13">
        <f t="shared" si="86"/>
        <v>0</v>
      </c>
      <c r="X392" s="13">
        <f t="shared" si="87"/>
        <v>0</v>
      </c>
    </row>
    <row r="393" spans="1:24">
      <c r="A393" s="38"/>
      <c r="B393" s="60"/>
      <c r="C393" s="60">
        <f t="shared" si="76"/>
        <v>0</v>
      </c>
      <c r="D393" s="19"/>
      <c r="E393" s="42"/>
      <c r="F393" s="42">
        <f t="shared" si="77"/>
        <v>0</v>
      </c>
      <c r="G393" s="17"/>
      <c r="H393" s="17">
        <f t="shared" si="78"/>
        <v>0</v>
      </c>
      <c r="I393" s="17"/>
      <c r="J393" s="17"/>
      <c r="K393" s="42"/>
      <c r="L393" s="60">
        <f t="shared" si="79"/>
        <v>0</v>
      </c>
      <c r="M393" s="16"/>
      <c r="N393" s="60" t="e">
        <f t="shared" si="80"/>
        <v>#NUM!</v>
      </c>
      <c r="O393" s="16"/>
      <c r="P393" s="60" t="e">
        <f t="shared" si="81"/>
        <v>#NUM!</v>
      </c>
      <c r="Q393" s="60"/>
      <c r="R393" s="60">
        <f t="shared" si="82"/>
        <v>491.67</v>
      </c>
      <c r="S393" s="61" t="e">
        <f t="shared" si="83"/>
        <v>#NUM!</v>
      </c>
      <c r="T393" s="60" t="e">
        <f t="shared" si="84"/>
        <v>#NUM!</v>
      </c>
      <c r="U393" s="16"/>
      <c r="V393" s="60">
        <f t="shared" si="85"/>
        <v>0</v>
      </c>
      <c r="W393" s="13">
        <f t="shared" si="86"/>
        <v>0</v>
      </c>
      <c r="X393" s="13">
        <f t="shared" si="87"/>
        <v>0</v>
      </c>
    </row>
    <row r="394" spans="1:24">
      <c r="A394" s="38"/>
      <c r="B394" s="60"/>
      <c r="C394" s="60">
        <f t="shared" si="76"/>
        <v>0</v>
      </c>
      <c r="D394" s="19"/>
      <c r="E394" s="42"/>
      <c r="F394" s="42">
        <f t="shared" si="77"/>
        <v>0</v>
      </c>
      <c r="G394" s="17"/>
      <c r="H394" s="17">
        <f t="shared" si="78"/>
        <v>0</v>
      </c>
      <c r="I394" s="17"/>
      <c r="J394" s="17"/>
      <c r="K394" s="42"/>
      <c r="L394" s="60">
        <f t="shared" si="79"/>
        <v>0</v>
      </c>
      <c r="M394" s="16"/>
      <c r="N394" s="60" t="e">
        <f t="shared" si="80"/>
        <v>#NUM!</v>
      </c>
      <c r="O394" s="16"/>
      <c r="P394" s="60" t="e">
        <f t="shared" si="81"/>
        <v>#NUM!</v>
      </c>
      <c r="Q394" s="60"/>
      <c r="R394" s="60">
        <f t="shared" si="82"/>
        <v>491.67</v>
      </c>
      <c r="S394" s="61" t="e">
        <f t="shared" si="83"/>
        <v>#NUM!</v>
      </c>
      <c r="T394" s="60" t="e">
        <f t="shared" si="84"/>
        <v>#NUM!</v>
      </c>
      <c r="U394" s="16"/>
      <c r="V394" s="60">
        <f t="shared" si="85"/>
        <v>0</v>
      </c>
      <c r="W394" s="13">
        <f t="shared" si="86"/>
        <v>0</v>
      </c>
      <c r="X394" s="13">
        <f t="shared" si="87"/>
        <v>0</v>
      </c>
    </row>
    <row r="395" spans="1:24">
      <c r="A395" s="38"/>
      <c r="B395" s="60"/>
      <c r="C395" s="60">
        <f t="shared" si="76"/>
        <v>0</v>
      </c>
      <c r="D395" s="19"/>
      <c r="E395" s="42"/>
      <c r="F395" s="42">
        <f t="shared" si="77"/>
        <v>0</v>
      </c>
      <c r="G395" s="17"/>
      <c r="H395" s="17">
        <f t="shared" si="78"/>
        <v>0</v>
      </c>
      <c r="I395" s="17"/>
      <c r="J395" s="17"/>
      <c r="K395" s="42"/>
      <c r="L395" s="60">
        <f t="shared" si="79"/>
        <v>0</v>
      </c>
      <c r="M395" s="16"/>
      <c r="N395" s="60" t="e">
        <f t="shared" si="80"/>
        <v>#NUM!</v>
      </c>
      <c r="O395" s="16"/>
      <c r="P395" s="60" t="e">
        <f t="shared" si="81"/>
        <v>#NUM!</v>
      </c>
      <c r="Q395" s="60"/>
      <c r="R395" s="60">
        <f t="shared" si="82"/>
        <v>491.67</v>
      </c>
      <c r="S395" s="61" t="e">
        <f t="shared" si="83"/>
        <v>#NUM!</v>
      </c>
      <c r="T395" s="60" t="e">
        <f t="shared" si="84"/>
        <v>#NUM!</v>
      </c>
      <c r="U395" s="16"/>
      <c r="V395" s="60">
        <f t="shared" si="85"/>
        <v>0</v>
      </c>
      <c r="W395" s="13">
        <f t="shared" si="86"/>
        <v>0</v>
      </c>
      <c r="X395" s="13">
        <f t="shared" si="87"/>
        <v>0</v>
      </c>
    </row>
    <row r="396" spans="1:24">
      <c r="A396" s="38"/>
      <c r="B396" s="60"/>
      <c r="C396" s="60">
        <f t="shared" si="76"/>
        <v>0</v>
      </c>
      <c r="D396" s="19"/>
      <c r="E396" s="42"/>
      <c r="F396" s="42">
        <f t="shared" si="77"/>
        <v>0</v>
      </c>
      <c r="G396" s="17"/>
      <c r="H396" s="17">
        <f t="shared" si="78"/>
        <v>0</v>
      </c>
      <c r="I396" s="17"/>
      <c r="J396" s="17"/>
      <c r="K396" s="42"/>
      <c r="L396" s="60">
        <f t="shared" si="79"/>
        <v>0</v>
      </c>
      <c r="M396" s="16"/>
      <c r="N396" s="60" t="e">
        <f t="shared" si="80"/>
        <v>#NUM!</v>
      </c>
      <c r="O396" s="16"/>
      <c r="P396" s="60" t="e">
        <f t="shared" si="81"/>
        <v>#NUM!</v>
      </c>
      <c r="Q396" s="60"/>
      <c r="R396" s="60">
        <f t="shared" si="82"/>
        <v>491.67</v>
      </c>
      <c r="S396" s="61" t="e">
        <f t="shared" si="83"/>
        <v>#NUM!</v>
      </c>
      <c r="T396" s="60" t="e">
        <f t="shared" si="84"/>
        <v>#NUM!</v>
      </c>
      <c r="U396" s="16"/>
      <c r="V396" s="60">
        <f t="shared" si="85"/>
        <v>0</v>
      </c>
      <c r="W396" s="13">
        <f t="shared" si="86"/>
        <v>0</v>
      </c>
      <c r="X396" s="13">
        <f t="shared" si="87"/>
        <v>0</v>
      </c>
    </row>
    <row r="397" spans="1:24">
      <c r="A397" s="38"/>
      <c r="B397" s="60"/>
      <c r="C397" s="60">
        <f t="shared" si="76"/>
        <v>0</v>
      </c>
      <c r="D397" s="19"/>
      <c r="E397" s="42"/>
      <c r="F397" s="42">
        <f t="shared" si="77"/>
        <v>0</v>
      </c>
      <c r="G397" s="17"/>
      <c r="H397" s="17">
        <f t="shared" si="78"/>
        <v>0</v>
      </c>
      <c r="I397" s="17"/>
      <c r="J397" s="17"/>
      <c r="K397" s="42"/>
      <c r="L397" s="60">
        <f t="shared" si="79"/>
        <v>0</v>
      </c>
      <c r="M397" s="16"/>
      <c r="N397" s="60" t="e">
        <f t="shared" si="80"/>
        <v>#NUM!</v>
      </c>
      <c r="O397" s="16"/>
      <c r="P397" s="60" t="e">
        <f t="shared" si="81"/>
        <v>#NUM!</v>
      </c>
      <c r="Q397" s="60"/>
      <c r="R397" s="60">
        <f t="shared" si="82"/>
        <v>491.67</v>
      </c>
      <c r="S397" s="61" t="e">
        <f t="shared" si="83"/>
        <v>#NUM!</v>
      </c>
      <c r="T397" s="60" t="e">
        <f t="shared" si="84"/>
        <v>#NUM!</v>
      </c>
      <c r="U397" s="16"/>
      <c r="V397" s="60">
        <f t="shared" si="85"/>
        <v>0</v>
      </c>
      <c r="W397" s="13">
        <f t="shared" si="86"/>
        <v>0</v>
      </c>
      <c r="X397" s="13">
        <f t="shared" si="87"/>
        <v>0</v>
      </c>
    </row>
    <row r="398" spans="1:24">
      <c r="A398" s="38"/>
      <c r="B398" s="60"/>
      <c r="C398" s="60">
        <f t="shared" si="76"/>
        <v>0</v>
      </c>
      <c r="D398" s="19"/>
      <c r="E398" s="42"/>
      <c r="F398" s="42">
        <f t="shared" si="77"/>
        <v>0</v>
      </c>
      <c r="G398" s="17"/>
      <c r="H398" s="17">
        <f t="shared" si="78"/>
        <v>0</v>
      </c>
      <c r="I398" s="17"/>
      <c r="J398" s="17"/>
      <c r="K398" s="42"/>
      <c r="L398" s="60">
        <f t="shared" si="79"/>
        <v>0</v>
      </c>
      <c r="M398" s="16"/>
      <c r="N398" s="60" t="e">
        <f t="shared" si="80"/>
        <v>#NUM!</v>
      </c>
      <c r="O398" s="16"/>
      <c r="P398" s="60" t="e">
        <f t="shared" si="81"/>
        <v>#NUM!</v>
      </c>
      <c r="Q398" s="60"/>
      <c r="R398" s="60">
        <f t="shared" si="82"/>
        <v>491.67</v>
      </c>
      <c r="S398" s="61" t="e">
        <f t="shared" si="83"/>
        <v>#NUM!</v>
      </c>
      <c r="T398" s="60" t="e">
        <f t="shared" si="84"/>
        <v>#NUM!</v>
      </c>
      <c r="U398" s="16"/>
      <c r="V398" s="60">
        <f t="shared" si="85"/>
        <v>0</v>
      </c>
      <c r="W398" s="13">
        <f t="shared" si="86"/>
        <v>0</v>
      </c>
      <c r="X398" s="13">
        <f t="shared" si="87"/>
        <v>0</v>
      </c>
    </row>
    <row r="399" spans="1:24">
      <c r="A399" s="38"/>
      <c r="B399" s="60"/>
      <c r="C399" s="60">
        <f t="shared" ref="C399:C462" si="88">8.34*B399</f>
        <v>0</v>
      </c>
      <c r="D399" s="19"/>
      <c r="E399" s="42"/>
      <c r="F399" s="42">
        <f t="shared" ref="F399:F462" si="89">E399/6.895</f>
        <v>0</v>
      </c>
      <c r="G399" s="17"/>
      <c r="H399" s="17">
        <f t="shared" ref="H399:H462" si="90">G399/6.895</f>
        <v>0</v>
      </c>
      <c r="I399" s="17"/>
      <c r="J399" s="17"/>
      <c r="K399" s="42"/>
      <c r="L399" s="60">
        <f t="shared" ref="L399:L462" si="91">(J399-I399)/(90-10)</f>
        <v>0</v>
      </c>
      <c r="M399" s="16"/>
      <c r="N399" s="60" t="e">
        <f t="shared" ref="N399:N462" si="92">15.64-1.854*L399^0.5-(0.8742-0.328*L399^0.5)*LN(H399)</f>
        <v>#NUM!</v>
      </c>
      <c r="O399" s="16"/>
      <c r="P399" s="60" t="e">
        <f t="shared" ref="P399:P462" si="93">8742-1042*L399^0.5-(1049-179.4*L399^0.5)*LN(H399)</f>
        <v>#NUM!</v>
      </c>
      <c r="Q399" s="60"/>
      <c r="R399" s="60">
        <f t="shared" ref="R399:R462" si="94">459.67+32+Q399*1.8</f>
        <v>491.67</v>
      </c>
      <c r="S399" s="61" t="e">
        <f t="shared" ref="S399:S462" si="95">EXP(N399-(P399/R399))</f>
        <v>#NUM!</v>
      </c>
      <c r="T399" s="60" t="e">
        <f t="shared" ref="T399:T462" si="96">S399*6.895</f>
        <v>#NUM!</v>
      </c>
      <c r="U399" s="16"/>
      <c r="V399" s="60">
        <f t="shared" ref="V399:V462" si="97">U399*6.895</f>
        <v>0</v>
      </c>
      <c r="W399" s="13">
        <f t="shared" ref="W399:W462" si="98">IF((G399="")+(I399="")+(J399="")+(Q399=""),U399,S399)</f>
        <v>0</v>
      </c>
      <c r="X399" s="13">
        <f t="shared" ref="X399:X462" si="99">W399*6.895</f>
        <v>0</v>
      </c>
    </row>
    <row r="400" spans="1:24">
      <c r="A400" s="38"/>
      <c r="B400" s="60"/>
      <c r="C400" s="60">
        <f t="shared" si="88"/>
        <v>0</v>
      </c>
      <c r="D400" s="19"/>
      <c r="E400" s="42"/>
      <c r="F400" s="42">
        <f t="shared" si="89"/>
        <v>0</v>
      </c>
      <c r="G400" s="17"/>
      <c r="H400" s="17">
        <f t="shared" si="90"/>
        <v>0</v>
      </c>
      <c r="I400" s="17"/>
      <c r="J400" s="17"/>
      <c r="K400" s="42"/>
      <c r="L400" s="60">
        <f t="shared" si="91"/>
        <v>0</v>
      </c>
      <c r="M400" s="16"/>
      <c r="N400" s="60" t="e">
        <f t="shared" si="92"/>
        <v>#NUM!</v>
      </c>
      <c r="O400" s="16"/>
      <c r="P400" s="60" t="e">
        <f t="shared" si="93"/>
        <v>#NUM!</v>
      </c>
      <c r="Q400" s="60"/>
      <c r="R400" s="60">
        <f t="shared" si="94"/>
        <v>491.67</v>
      </c>
      <c r="S400" s="61" t="e">
        <f t="shared" si="95"/>
        <v>#NUM!</v>
      </c>
      <c r="T400" s="60" t="e">
        <f t="shared" si="96"/>
        <v>#NUM!</v>
      </c>
      <c r="U400" s="16"/>
      <c r="V400" s="60">
        <f t="shared" si="97"/>
        <v>0</v>
      </c>
      <c r="W400" s="13">
        <f t="shared" si="98"/>
        <v>0</v>
      </c>
      <c r="X400" s="13">
        <f t="shared" si="99"/>
        <v>0</v>
      </c>
    </row>
    <row r="401" spans="1:24">
      <c r="A401" s="38"/>
      <c r="B401" s="60"/>
      <c r="C401" s="60">
        <f t="shared" si="88"/>
        <v>0</v>
      </c>
      <c r="D401" s="19"/>
      <c r="E401" s="42"/>
      <c r="F401" s="42">
        <f t="shared" si="89"/>
        <v>0</v>
      </c>
      <c r="G401" s="17"/>
      <c r="H401" s="17">
        <f t="shared" si="90"/>
        <v>0</v>
      </c>
      <c r="I401" s="17"/>
      <c r="J401" s="17"/>
      <c r="K401" s="42"/>
      <c r="L401" s="60">
        <f t="shared" si="91"/>
        <v>0</v>
      </c>
      <c r="M401" s="16"/>
      <c r="N401" s="60" t="e">
        <f t="shared" si="92"/>
        <v>#NUM!</v>
      </c>
      <c r="O401" s="16"/>
      <c r="P401" s="60" t="e">
        <f t="shared" si="93"/>
        <v>#NUM!</v>
      </c>
      <c r="Q401" s="60"/>
      <c r="R401" s="60">
        <f t="shared" si="94"/>
        <v>491.67</v>
      </c>
      <c r="S401" s="61" t="e">
        <f t="shared" si="95"/>
        <v>#NUM!</v>
      </c>
      <c r="T401" s="60" t="e">
        <f t="shared" si="96"/>
        <v>#NUM!</v>
      </c>
      <c r="U401" s="16"/>
      <c r="V401" s="60">
        <f t="shared" si="97"/>
        <v>0</v>
      </c>
      <c r="W401" s="13">
        <f t="shared" si="98"/>
        <v>0</v>
      </c>
      <c r="X401" s="13">
        <f t="shared" si="99"/>
        <v>0</v>
      </c>
    </row>
    <row r="402" spans="1:24">
      <c r="A402" s="38"/>
      <c r="B402" s="60"/>
      <c r="C402" s="60">
        <f t="shared" si="88"/>
        <v>0</v>
      </c>
      <c r="D402" s="19"/>
      <c r="E402" s="42"/>
      <c r="F402" s="42">
        <f t="shared" si="89"/>
        <v>0</v>
      </c>
      <c r="G402" s="17"/>
      <c r="H402" s="17">
        <f t="shared" si="90"/>
        <v>0</v>
      </c>
      <c r="I402" s="17"/>
      <c r="J402" s="17"/>
      <c r="K402" s="42"/>
      <c r="L402" s="60">
        <f t="shared" si="91"/>
        <v>0</v>
      </c>
      <c r="M402" s="16"/>
      <c r="N402" s="60" t="e">
        <f t="shared" si="92"/>
        <v>#NUM!</v>
      </c>
      <c r="O402" s="16"/>
      <c r="P402" s="60" t="e">
        <f t="shared" si="93"/>
        <v>#NUM!</v>
      </c>
      <c r="Q402" s="60"/>
      <c r="R402" s="60">
        <f t="shared" si="94"/>
        <v>491.67</v>
      </c>
      <c r="S402" s="61" t="e">
        <f t="shared" si="95"/>
        <v>#NUM!</v>
      </c>
      <c r="T402" s="60" t="e">
        <f t="shared" si="96"/>
        <v>#NUM!</v>
      </c>
      <c r="U402" s="16"/>
      <c r="V402" s="60">
        <f t="shared" si="97"/>
        <v>0</v>
      </c>
      <c r="W402" s="13">
        <f t="shared" si="98"/>
        <v>0</v>
      </c>
      <c r="X402" s="13">
        <f t="shared" si="99"/>
        <v>0</v>
      </c>
    </row>
    <row r="403" spans="1:24">
      <c r="A403" s="38"/>
      <c r="B403" s="60"/>
      <c r="C403" s="60">
        <f t="shared" si="88"/>
        <v>0</v>
      </c>
      <c r="D403" s="19"/>
      <c r="E403" s="42"/>
      <c r="F403" s="42">
        <f t="shared" si="89"/>
        <v>0</v>
      </c>
      <c r="G403" s="17"/>
      <c r="H403" s="17">
        <f t="shared" si="90"/>
        <v>0</v>
      </c>
      <c r="I403" s="17"/>
      <c r="J403" s="17"/>
      <c r="K403" s="42"/>
      <c r="L403" s="60">
        <f t="shared" si="91"/>
        <v>0</v>
      </c>
      <c r="M403" s="16"/>
      <c r="N403" s="60" t="e">
        <f t="shared" si="92"/>
        <v>#NUM!</v>
      </c>
      <c r="O403" s="16"/>
      <c r="P403" s="60" t="e">
        <f t="shared" si="93"/>
        <v>#NUM!</v>
      </c>
      <c r="Q403" s="60"/>
      <c r="R403" s="60">
        <f t="shared" si="94"/>
        <v>491.67</v>
      </c>
      <c r="S403" s="61" t="e">
        <f t="shared" si="95"/>
        <v>#NUM!</v>
      </c>
      <c r="T403" s="60" t="e">
        <f t="shared" si="96"/>
        <v>#NUM!</v>
      </c>
      <c r="U403" s="16"/>
      <c r="V403" s="60">
        <f t="shared" si="97"/>
        <v>0</v>
      </c>
      <c r="W403" s="13">
        <f t="shared" si="98"/>
        <v>0</v>
      </c>
      <c r="X403" s="13">
        <f t="shared" si="99"/>
        <v>0</v>
      </c>
    </row>
    <row r="404" spans="1:24">
      <c r="A404" s="38"/>
      <c r="B404" s="60"/>
      <c r="C404" s="60">
        <f t="shared" si="88"/>
        <v>0</v>
      </c>
      <c r="D404" s="19"/>
      <c r="E404" s="42"/>
      <c r="F404" s="42">
        <f t="shared" si="89"/>
        <v>0</v>
      </c>
      <c r="G404" s="17"/>
      <c r="H404" s="17">
        <f t="shared" si="90"/>
        <v>0</v>
      </c>
      <c r="I404" s="17"/>
      <c r="J404" s="17"/>
      <c r="K404" s="42"/>
      <c r="L404" s="60">
        <f t="shared" si="91"/>
        <v>0</v>
      </c>
      <c r="M404" s="16"/>
      <c r="N404" s="60" t="e">
        <f t="shared" si="92"/>
        <v>#NUM!</v>
      </c>
      <c r="O404" s="16"/>
      <c r="P404" s="60" t="e">
        <f t="shared" si="93"/>
        <v>#NUM!</v>
      </c>
      <c r="Q404" s="60"/>
      <c r="R404" s="60">
        <f t="shared" si="94"/>
        <v>491.67</v>
      </c>
      <c r="S404" s="61" t="e">
        <f t="shared" si="95"/>
        <v>#NUM!</v>
      </c>
      <c r="T404" s="60" t="e">
        <f t="shared" si="96"/>
        <v>#NUM!</v>
      </c>
      <c r="U404" s="16"/>
      <c r="V404" s="60">
        <f t="shared" si="97"/>
        <v>0</v>
      </c>
      <c r="W404" s="13">
        <f t="shared" si="98"/>
        <v>0</v>
      </c>
      <c r="X404" s="13">
        <f t="shared" si="99"/>
        <v>0</v>
      </c>
    </row>
    <row r="405" spans="1:24">
      <c r="A405" s="38"/>
      <c r="B405" s="60"/>
      <c r="C405" s="60">
        <f t="shared" si="88"/>
        <v>0</v>
      </c>
      <c r="D405" s="19"/>
      <c r="E405" s="42"/>
      <c r="F405" s="42">
        <f t="shared" si="89"/>
        <v>0</v>
      </c>
      <c r="G405" s="17"/>
      <c r="H405" s="17">
        <f t="shared" si="90"/>
        <v>0</v>
      </c>
      <c r="I405" s="17"/>
      <c r="J405" s="17"/>
      <c r="K405" s="42"/>
      <c r="L405" s="60">
        <f t="shared" si="91"/>
        <v>0</v>
      </c>
      <c r="M405" s="16"/>
      <c r="N405" s="60" t="e">
        <f t="shared" si="92"/>
        <v>#NUM!</v>
      </c>
      <c r="O405" s="16"/>
      <c r="P405" s="60" t="e">
        <f t="shared" si="93"/>
        <v>#NUM!</v>
      </c>
      <c r="Q405" s="60"/>
      <c r="R405" s="60">
        <f t="shared" si="94"/>
        <v>491.67</v>
      </c>
      <c r="S405" s="61" t="e">
        <f t="shared" si="95"/>
        <v>#NUM!</v>
      </c>
      <c r="T405" s="60" t="e">
        <f t="shared" si="96"/>
        <v>#NUM!</v>
      </c>
      <c r="U405" s="16"/>
      <c r="V405" s="60">
        <f t="shared" si="97"/>
        <v>0</v>
      </c>
      <c r="W405" s="13">
        <f t="shared" si="98"/>
        <v>0</v>
      </c>
      <c r="X405" s="13">
        <f t="shared" si="99"/>
        <v>0</v>
      </c>
    </row>
    <row r="406" spans="1:24">
      <c r="A406" s="38"/>
      <c r="B406" s="60"/>
      <c r="C406" s="60">
        <f t="shared" si="88"/>
        <v>0</v>
      </c>
      <c r="D406" s="19"/>
      <c r="E406" s="42"/>
      <c r="F406" s="42">
        <f t="shared" si="89"/>
        <v>0</v>
      </c>
      <c r="G406" s="17"/>
      <c r="H406" s="17">
        <f t="shared" si="90"/>
        <v>0</v>
      </c>
      <c r="I406" s="17"/>
      <c r="J406" s="17"/>
      <c r="K406" s="42"/>
      <c r="L406" s="60">
        <f t="shared" si="91"/>
        <v>0</v>
      </c>
      <c r="M406" s="16"/>
      <c r="N406" s="60" t="e">
        <f t="shared" si="92"/>
        <v>#NUM!</v>
      </c>
      <c r="O406" s="16"/>
      <c r="P406" s="60" t="e">
        <f t="shared" si="93"/>
        <v>#NUM!</v>
      </c>
      <c r="Q406" s="60"/>
      <c r="R406" s="60">
        <f t="shared" si="94"/>
        <v>491.67</v>
      </c>
      <c r="S406" s="61" t="e">
        <f t="shared" si="95"/>
        <v>#NUM!</v>
      </c>
      <c r="T406" s="60" t="e">
        <f t="shared" si="96"/>
        <v>#NUM!</v>
      </c>
      <c r="U406" s="16"/>
      <c r="V406" s="60">
        <f t="shared" si="97"/>
        <v>0</v>
      </c>
      <c r="W406" s="13">
        <f t="shared" si="98"/>
        <v>0</v>
      </c>
      <c r="X406" s="13">
        <f t="shared" si="99"/>
        <v>0</v>
      </c>
    </row>
    <row r="407" spans="1:24">
      <c r="A407" s="38"/>
      <c r="B407" s="60"/>
      <c r="C407" s="60">
        <f t="shared" si="88"/>
        <v>0</v>
      </c>
      <c r="D407" s="19"/>
      <c r="E407" s="42"/>
      <c r="F407" s="42">
        <f t="shared" si="89"/>
        <v>0</v>
      </c>
      <c r="G407" s="17"/>
      <c r="H407" s="17">
        <f t="shared" si="90"/>
        <v>0</v>
      </c>
      <c r="I407" s="17"/>
      <c r="J407" s="17"/>
      <c r="K407" s="42"/>
      <c r="L407" s="60">
        <f t="shared" si="91"/>
        <v>0</v>
      </c>
      <c r="M407" s="16"/>
      <c r="N407" s="60" t="e">
        <f t="shared" si="92"/>
        <v>#NUM!</v>
      </c>
      <c r="O407" s="16"/>
      <c r="P407" s="60" t="e">
        <f t="shared" si="93"/>
        <v>#NUM!</v>
      </c>
      <c r="Q407" s="60"/>
      <c r="R407" s="60">
        <f t="shared" si="94"/>
        <v>491.67</v>
      </c>
      <c r="S407" s="61" t="e">
        <f t="shared" si="95"/>
        <v>#NUM!</v>
      </c>
      <c r="T407" s="60" t="e">
        <f t="shared" si="96"/>
        <v>#NUM!</v>
      </c>
      <c r="U407" s="16"/>
      <c r="V407" s="60">
        <f t="shared" si="97"/>
        <v>0</v>
      </c>
      <c r="W407" s="13">
        <f t="shared" si="98"/>
        <v>0</v>
      </c>
      <c r="X407" s="13">
        <f t="shared" si="99"/>
        <v>0</v>
      </c>
    </row>
    <row r="408" spans="1:24">
      <c r="A408" s="38"/>
      <c r="B408" s="60"/>
      <c r="C408" s="60">
        <f t="shared" si="88"/>
        <v>0</v>
      </c>
      <c r="D408" s="19"/>
      <c r="E408" s="42"/>
      <c r="F408" s="42">
        <f t="shared" si="89"/>
        <v>0</v>
      </c>
      <c r="G408" s="17"/>
      <c r="H408" s="17">
        <f t="shared" si="90"/>
        <v>0</v>
      </c>
      <c r="I408" s="17"/>
      <c r="J408" s="17"/>
      <c r="K408" s="42"/>
      <c r="L408" s="60">
        <f t="shared" si="91"/>
        <v>0</v>
      </c>
      <c r="M408" s="16"/>
      <c r="N408" s="60" t="e">
        <f t="shared" si="92"/>
        <v>#NUM!</v>
      </c>
      <c r="O408" s="16"/>
      <c r="P408" s="60" t="e">
        <f t="shared" si="93"/>
        <v>#NUM!</v>
      </c>
      <c r="Q408" s="60"/>
      <c r="R408" s="60">
        <f t="shared" si="94"/>
        <v>491.67</v>
      </c>
      <c r="S408" s="61" t="e">
        <f t="shared" si="95"/>
        <v>#NUM!</v>
      </c>
      <c r="T408" s="60" t="e">
        <f t="shared" si="96"/>
        <v>#NUM!</v>
      </c>
      <c r="U408" s="16"/>
      <c r="V408" s="60">
        <f t="shared" si="97"/>
        <v>0</v>
      </c>
      <c r="W408" s="13">
        <f t="shared" si="98"/>
        <v>0</v>
      </c>
      <c r="X408" s="13">
        <f t="shared" si="99"/>
        <v>0</v>
      </c>
    </row>
    <row r="409" spans="1:24">
      <c r="A409" s="38"/>
      <c r="B409" s="60"/>
      <c r="C409" s="60">
        <f t="shared" si="88"/>
        <v>0</v>
      </c>
      <c r="D409" s="19"/>
      <c r="E409" s="42"/>
      <c r="F409" s="42">
        <f t="shared" si="89"/>
        <v>0</v>
      </c>
      <c r="G409" s="17"/>
      <c r="H409" s="17">
        <f t="shared" si="90"/>
        <v>0</v>
      </c>
      <c r="I409" s="17"/>
      <c r="J409" s="17"/>
      <c r="K409" s="42"/>
      <c r="L409" s="60">
        <f t="shared" si="91"/>
        <v>0</v>
      </c>
      <c r="M409" s="16"/>
      <c r="N409" s="60" t="e">
        <f t="shared" si="92"/>
        <v>#NUM!</v>
      </c>
      <c r="O409" s="16"/>
      <c r="P409" s="60" t="e">
        <f t="shared" si="93"/>
        <v>#NUM!</v>
      </c>
      <c r="Q409" s="60"/>
      <c r="R409" s="60">
        <f t="shared" si="94"/>
        <v>491.67</v>
      </c>
      <c r="S409" s="61" t="e">
        <f t="shared" si="95"/>
        <v>#NUM!</v>
      </c>
      <c r="T409" s="60" t="e">
        <f t="shared" si="96"/>
        <v>#NUM!</v>
      </c>
      <c r="U409" s="16"/>
      <c r="V409" s="60">
        <f t="shared" si="97"/>
        <v>0</v>
      </c>
      <c r="W409" s="13">
        <f t="shared" si="98"/>
        <v>0</v>
      </c>
      <c r="X409" s="13">
        <f t="shared" si="99"/>
        <v>0</v>
      </c>
    </row>
    <row r="410" spans="1:24">
      <c r="A410" s="38"/>
      <c r="B410" s="60"/>
      <c r="C410" s="60">
        <f t="shared" si="88"/>
        <v>0</v>
      </c>
      <c r="D410" s="19"/>
      <c r="E410" s="42"/>
      <c r="F410" s="42">
        <f t="shared" si="89"/>
        <v>0</v>
      </c>
      <c r="G410" s="17"/>
      <c r="H410" s="17">
        <f t="shared" si="90"/>
        <v>0</v>
      </c>
      <c r="I410" s="17"/>
      <c r="J410" s="17"/>
      <c r="K410" s="42"/>
      <c r="L410" s="60">
        <f t="shared" si="91"/>
        <v>0</v>
      </c>
      <c r="M410" s="16"/>
      <c r="N410" s="60" t="e">
        <f t="shared" si="92"/>
        <v>#NUM!</v>
      </c>
      <c r="O410" s="16"/>
      <c r="P410" s="60" t="e">
        <f t="shared" si="93"/>
        <v>#NUM!</v>
      </c>
      <c r="Q410" s="60"/>
      <c r="R410" s="60">
        <f t="shared" si="94"/>
        <v>491.67</v>
      </c>
      <c r="S410" s="61" t="e">
        <f t="shared" si="95"/>
        <v>#NUM!</v>
      </c>
      <c r="T410" s="60" t="e">
        <f t="shared" si="96"/>
        <v>#NUM!</v>
      </c>
      <c r="U410" s="16"/>
      <c r="V410" s="60">
        <f t="shared" si="97"/>
        <v>0</v>
      </c>
      <c r="W410" s="13">
        <f t="shared" si="98"/>
        <v>0</v>
      </c>
      <c r="X410" s="13">
        <f t="shared" si="99"/>
        <v>0</v>
      </c>
    </row>
    <row r="411" spans="1:24">
      <c r="A411" s="38"/>
      <c r="B411" s="60"/>
      <c r="C411" s="60">
        <f t="shared" si="88"/>
        <v>0</v>
      </c>
      <c r="D411" s="19"/>
      <c r="E411" s="42"/>
      <c r="F411" s="42">
        <f t="shared" si="89"/>
        <v>0</v>
      </c>
      <c r="G411" s="17"/>
      <c r="H411" s="17">
        <f t="shared" si="90"/>
        <v>0</v>
      </c>
      <c r="I411" s="17"/>
      <c r="J411" s="17"/>
      <c r="K411" s="42"/>
      <c r="L411" s="60">
        <f t="shared" si="91"/>
        <v>0</v>
      </c>
      <c r="M411" s="16"/>
      <c r="N411" s="60" t="e">
        <f t="shared" si="92"/>
        <v>#NUM!</v>
      </c>
      <c r="O411" s="16"/>
      <c r="P411" s="60" t="e">
        <f t="shared" si="93"/>
        <v>#NUM!</v>
      </c>
      <c r="Q411" s="60"/>
      <c r="R411" s="60">
        <f t="shared" si="94"/>
        <v>491.67</v>
      </c>
      <c r="S411" s="61" t="e">
        <f t="shared" si="95"/>
        <v>#NUM!</v>
      </c>
      <c r="T411" s="60" t="e">
        <f t="shared" si="96"/>
        <v>#NUM!</v>
      </c>
      <c r="U411" s="16"/>
      <c r="V411" s="60">
        <f t="shared" si="97"/>
        <v>0</v>
      </c>
      <c r="W411" s="13">
        <f t="shared" si="98"/>
        <v>0</v>
      </c>
      <c r="X411" s="13">
        <f t="shared" si="99"/>
        <v>0</v>
      </c>
    </row>
    <row r="412" spans="1:24">
      <c r="A412" s="38"/>
      <c r="B412" s="60"/>
      <c r="C412" s="60">
        <f t="shared" si="88"/>
        <v>0</v>
      </c>
      <c r="D412" s="19"/>
      <c r="E412" s="42"/>
      <c r="F412" s="42">
        <f t="shared" si="89"/>
        <v>0</v>
      </c>
      <c r="G412" s="17"/>
      <c r="H412" s="17">
        <f t="shared" si="90"/>
        <v>0</v>
      </c>
      <c r="I412" s="17"/>
      <c r="J412" s="17"/>
      <c r="K412" s="42"/>
      <c r="L412" s="60">
        <f t="shared" si="91"/>
        <v>0</v>
      </c>
      <c r="M412" s="16"/>
      <c r="N412" s="60" t="e">
        <f t="shared" si="92"/>
        <v>#NUM!</v>
      </c>
      <c r="O412" s="16"/>
      <c r="P412" s="60" t="e">
        <f t="shared" si="93"/>
        <v>#NUM!</v>
      </c>
      <c r="Q412" s="60"/>
      <c r="R412" s="60">
        <f t="shared" si="94"/>
        <v>491.67</v>
      </c>
      <c r="S412" s="61" t="e">
        <f t="shared" si="95"/>
        <v>#NUM!</v>
      </c>
      <c r="T412" s="60" t="e">
        <f t="shared" si="96"/>
        <v>#NUM!</v>
      </c>
      <c r="U412" s="16"/>
      <c r="V412" s="60">
        <f t="shared" si="97"/>
        <v>0</v>
      </c>
      <c r="W412" s="13">
        <f t="shared" si="98"/>
        <v>0</v>
      </c>
      <c r="X412" s="13">
        <f t="shared" si="99"/>
        <v>0</v>
      </c>
    </row>
    <row r="413" spans="1:24">
      <c r="A413" s="38"/>
      <c r="B413" s="60"/>
      <c r="C413" s="60">
        <f t="shared" si="88"/>
        <v>0</v>
      </c>
      <c r="D413" s="19"/>
      <c r="E413" s="42"/>
      <c r="F413" s="42">
        <f t="shared" si="89"/>
        <v>0</v>
      </c>
      <c r="G413" s="17"/>
      <c r="H413" s="17">
        <f t="shared" si="90"/>
        <v>0</v>
      </c>
      <c r="I413" s="17"/>
      <c r="J413" s="17"/>
      <c r="K413" s="42"/>
      <c r="L413" s="60">
        <f t="shared" si="91"/>
        <v>0</v>
      </c>
      <c r="M413" s="16"/>
      <c r="N413" s="60" t="e">
        <f t="shared" si="92"/>
        <v>#NUM!</v>
      </c>
      <c r="O413" s="16"/>
      <c r="P413" s="60" t="e">
        <f t="shared" si="93"/>
        <v>#NUM!</v>
      </c>
      <c r="Q413" s="60"/>
      <c r="R413" s="60">
        <f t="shared" si="94"/>
        <v>491.67</v>
      </c>
      <c r="S413" s="61" t="e">
        <f t="shared" si="95"/>
        <v>#NUM!</v>
      </c>
      <c r="T413" s="60" t="e">
        <f t="shared" si="96"/>
        <v>#NUM!</v>
      </c>
      <c r="U413" s="16"/>
      <c r="V413" s="60">
        <f t="shared" si="97"/>
        <v>0</v>
      </c>
      <c r="W413" s="13">
        <f t="shared" si="98"/>
        <v>0</v>
      </c>
      <c r="X413" s="13">
        <f t="shared" si="99"/>
        <v>0</v>
      </c>
    </row>
    <row r="414" spans="1:24">
      <c r="A414" s="38"/>
      <c r="B414" s="60"/>
      <c r="C414" s="60">
        <f t="shared" si="88"/>
        <v>0</v>
      </c>
      <c r="D414" s="19"/>
      <c r="E414" s="42"/>
      <c r="F414" s="42">
        <f t="shared" si="89"/>
        <v>0</v>
      </c>
      <c r="G414" s="17"/>
      <c r="H414" s="17">
        <f t="shared" si="90"/>
        <v>0</v>
      </c>
      <c r="I414" s="17"/>
      <c r="J414" s="17"/>
      <c r="K414" s="42"/>
      <c r="L414" s="60">
        <f t="shared" si="91"/>
        <v>0</v>
      </c>
      <c r="M414" s="16"/>
      <c r="N414" s="60" t="e">
        <f t="shared" si="92"/>
        <v>#NUM!</v>
      </c>
      <c r="O414" s="16"/>
      <c r="P414" s="60" t="e">
        <f t="shared" si="93"/>
        <v>#NUM!</v>
      </c>
      <c r="Q414" s="60"/>
      <c r="R414" s="60">
        <f t="shared" si="94"/>
        <v>491.67</v>
      </c>
      <c r="S414" s="61" t="e">
        <f t="shared" si="95"/>
        <v>#NUM!</v>
      </c>
      <c r="T414" s="60" t="e">
        <f t="shared" si="96"/>
        <v>#NUM!</v>
      </c>
      <c r="U414" s="16"/>
      <c r="V414" s="60">
        <f t="shared" si="97"/>
        <v>0</v>
      </c>
      <c r="W414" s="13">
        <f t="shared" si="98"/>
        <v>0</v>
      </c>
      <c r="X414" s="13">
        <f t="shared" si="99"/>
        <v>0</v>
      </c>
    </row>
    <row r="415" spans="1:24">
      <c r="A415" s="38"/>
      <c r="B415" s="60"/>
      <c r="C415" s="60">
        <f t="shared" si="88"/>
        <v>0</v>
      </c>
      <c r="D415" s="19"/>
      <c r="E415" s="42"/>
      <c r="F415" s="42">
        <f t="shared" si="89"/>
        <v>0</v>
      </c>
      <c r="G415" s="17"/>
      <c r="H415" s="17">
        <f t="shared" si="90"/>
        <v>0</v>
      </c>
      <c r="I415" s="17"/>
      <c r="J415" s="17"/>
      <c r="K415" s="42"/>
      <c r="L415" s="60">
        <f t="shared" si="91"/>
        <v>0</v>
      </c>
      <c r="M415" s="16"/>
      <c r="N415" s="60" t="e">
        <f t="shared" si="92"/>
        <v>#NUM!</v>
      </c>
      <c r="O415" s="16"/>
      <c r="P415" s="60" t="e">
        <f t="shared" si="93"/>
        <v>#NUM!</v>
      </c>
      <c r="Q415" s="60"/>
      <c r="R415" s="60">
        <f t="shared" si="94"/>
        <v>491.67</v>
      </c>
      <c r="S415" s="61" t="e">
        <f t="shared" si="95"/>
        <v>#NUM!</v>
      </c>
      <c r="T415" s="60" t="e">
        <f t="shared" si="96"/>
        <v>#NUM!</v>
      </c>
      <c r="U415" s="16"/>
      <c r="V415" s="60">
        <f t="shared" si="97"/>
        <v>0</v>
      </c>
      <c r="W415" s="13">
        <f t="shared" si="98"/>
        <v>0</v>
      </c>
      <c r="X415" s="13">
        <f t="shared" si="99"/>
        <v>0</v>
      </c>
    </row>
    <row r="416" spans="1:24">
      <c r="A416" s="38"/>
      <c r="B416" s="60"/>
      <c r="C416" s="60">
        <f t="shared" si="88"/>
        <v>0</v>
      </c>
      <c r="D416" s="19"/>
      <c r="E416" s="42"/>
      <c r="F416" s="42">
        <f t="shared" si="89"/>
        <v>0</v>
      </c>
      <c r="G416" s="17"/>
      <c r="H416" s="17">
        <f t="shared" si="90"/>
        <v>0</v>
      </c>
      <c r="I416" s="17"/>
      <c r="J416" s="17"/>
      <c r="K416" s="42"/>
      <c r="L416" s="60">
        <f t="shared" si="91"/>
        <v>0</v>
      </c>
      <c r="M416" s="16"/>
      <c r="N416" s="60" t="e">
        <f t="shared" si="92"/>
        <v>#NUM!</v>
      </c>
      <c r="O416" s="16"/>
      <c r="P416" s="60" t="e">
        <f t="shared" si="93"/>
        <v>#NUM!</v>
      </c>
      <c r="Q416" s="60"/>
      <c r="R416" s="60">
        <f t="shared" si="94"/>
        <v>491.67</v>
      </c>
      <c r="S416" s="61" t="e">
        <f t="shared" si="95"/>
        <v>#NUM!</v>
      </c>
      <c r="T416" s="60" t="e">
        <f t="shared" si="96"/>
        <v>#NUM!</v>
      </c>
      <c r="U416" s="16"/>
      <c r="V416" s="60">
        <f t="shared" si="97"/>
        <v>0</v>
      </c>
      <c r="W416" s="13">
        <f t="shared" si="98"/>
        <v>0</v>
      </c>
      <c r="X416" s="13">
        <f t="shared" si="99"/>
        <v>0</v>
      </c>
    </row>
    <row r="417" spans="1:24">
      <c r="A417" s="38"/>
      <c r="B417" s="60"/>
      <c r="C417" s="60">
        <f t="shared" si="88"/>
        <v>0</v>
      </c>
      <c r="D417" s="19"/>
      <c r="E417" s="42"/>
      <c r="F417" s="42">
        <f t="shared" si="89"/>
        <v>0</v>
      </c>
      <c r="G417" s="17"/>
      <c r="H417" s="17">
        <f t="shared" si="90"/>
        <v>0</v>
      </c>
      <c r="I417" s="17"/>
      <c r="J417" s="17"/>
      <c r="K417" s="42"/>
      <c r="L417" s="60">
        <f t="shared" si="91"/>
        <v>0</v>
      </c>
      <c r="M417" s="16"/>
      <c r="N417" s="60" t="e">
        <f t="shared" si="92"/>
        <v>#NUM!</v>
      </c>
      <c r="O417" s="16"/>
      <c r="P417" s="60" t="e">
        <f t="shared" si="93"/>
        <v>#NUM!</v>
      </c>
      <c r="Q417" s="60"/>
      <c r="R417" s="60">
        <f t="shared" si="94"/>
        <v>491.67</v>
      </c>
      <c r="S417" s="61" t="e">
        <f t="shared" si="95"/>
        <v>#NUM!</v>
      </c>
      <c r="T417" s="60" t="e">
        <f t="shared" si="96"/>
        <v>#NUM!</v>
      </c>
      <c r="U417" s="16"/>
      <c r="V417" s="60">
        <f t="shared" si="97"/>
        <v>0</v>
      </c>
      <c r="W417" s="13">
        <f t="shared" si="98"/>
        <v>0</v>
      </c>
      <c r="X417" s="13">
        <f t="shared" si="99"/>
        <v>0</v>
      </c>
    </row>
    <row r="418" spans="1:24">
      <c r="A418" s="38"/>
      <c r="B418" s="60"/>
      <c r="C418" s="60">
        <f t="shared" si="88"/>
        <v>0</v>
      </c>
      <c r="D418" s="19"/>
      <c r="E418" s="42"/>
      <c r="F418" s="42">
        <f t="shared" si="89"/>
        <v>0</v>
      </c>
      <c r="G418" s="17"/>
      <c r="H418" s="17">
        <f t="shared" si="90"/>
        <v>0</v>
      </c>
      <c r="I418" s="17"/>
      <c r="J418" s="17"/>
      <c r="K418" s="42"/>
      <c r="L418" s="60">
        <f t="shared" si="91"/>
        <v>0</v>
      </c>
      <c r="M418" s="16"/>
      <c r="N418" s="60" t="e">
        <f t="shared" si="92"/>
        <v>#NUM!</v>
      </c>
      <c r="O418" s="16"/>
      <c r="P418" s="60" t="e">
        <f t="shared" si="93"/>
        <v>#NUM!</v>
      </c>
      <c r="Q418" s="60"/>
      <c r="R418" s="60">
        <f t="shared" si="94"/>
        <v>491.67</v>
      </c>
      <c r="S418" s="61" t="e">
        <f t="shared" si="95"/>
        <v>#NUM!</v>
      </c>
      <c r="T418" s="60" t="e">
        <f t="shared" si="96"/>
        <v>#NUM!</v>
      </c>
      <c r="U418" s="16"/>
      <c r="V418" s="60">
        <f t="shared" si="97"/>
        <v>0</v>
      </c>
      <c r="W418" s="13">
        <f t="shared" si="98"/>
        <v>0</v>
      </c>
      <c r="X418" s="13">
        <f t="shared" si="99"/>
        <v>0</v>
      </c>
    </row>
    <row r="419" spans="1:24">
      <c r="A419" s="38"/>
      <c r="B419" s="60"/>
      <c r="C419" s="60">
        <f t="shared" si="88"/>
        <v>0</v>
      </c>
      <c r="D419" s="19"/>
      <c r="E419" s="42"/>
      <c r="F419" s="42">
        <f t="shared" si="89"/>
        <v>0</v>
      </c>
      <c r="G419" s="17"/>
      <c r="H419" s="17">
        <f t="shared" si="90"/>
        <v>0</v>
      </c>
      <c r="I419" s="17"/>
      <c r="J419" s="17"/>
      <c r="K419" s="42"/>
      <c r="L419" s="60">
        <f t="shared" si="91"/>
        <v>0</v>
      </c>
      <c r="M419" s="16"/>
      <c r="N419" s="60" t="e">
        <f t="shared" si="92"/>
        <v>#NUM!</v>
      </c>
      <c r="O419" s="16"/>
      <c r="P419" s="60" t="e">
        <f t="shared" si="93"/>
        <v>#NUM!</v>
      </c>
      <c r="Q419" s="60"/>
      <c r="R419" s="60">
        <f t="shared" si="94"/>
        <v>491.67</v>
      </c>
      <c r="S419" s="61" t="e">
        <f t="shared" si="95"/>
        <v>#NUM!</v>
      </c>
      <c r="T419" s="60" t="e">
        <f t="shared" si="96"/>
        <v>#NUM!</v>
      </c>
      <c r="U419" s="16"/>
      <c r="V419" s="60">
        <f t="shared" si="97"/>
        <v>0</v>
      </c>
      <c r="W419" s="13">
        <f t="shared" si="98"/>
        <v>0</v>
      </c>
      <c r="X419" s="13">
        <f t="shared" si="99"/>
        <v>0</v>
      </c>
    </row>
    <row r="420" spans="1:24">
      <c r="A420" s="38"/>
      <c r="B420" s="60"/>
      <c r="C420" s="60">
        <f t="shared" si="88"/>
        <v>0</v>
      </c>
      <c r="D420" s="19"/>
      <c r="E420" s="42"/>
      <c r="F420" s="42">
        <f t="shared" si="89"/>
        <v>0</v>
      </c>
      <c r="G420" s="17"/>
      <c r="H420" s="17">
        <f t="shared" si="90"/>
        <v>0</v>
      </c>
      <c r="I420" s="17"/>
      <c r="J420" s="17"/>
      <c r="K420" s="42"/>
      <c r="L420" s="60">
        <f t="shared" si="91"/>
        <v>0</v>
      </c>
      <c r="M420" s="16"/>
      <c r="N420" s="60" t="e">
        <f t="shared" si="92"/>
        <v>#NUM!</v>
      </c>
      <c r="O420" s="16"/>
      <c r="P420" s="60" t="e">
        <f t="shared" si="93"/>
        <v>#NUM!</v>
      </c>
      <c r="Q420" s="60"/>
      <c r="R420" s="60">
        <f t="shared" si="94"/>
        <v>491.67</v>
      </c>
      <c r="S420" s="61" t="e">
        <f t="shared" si="95"/>
        <v>#NUM!</v>
      </c>
      <c r="T420" s="60" t="e">
        <f t="shared" si="96"/>
        <v>#NUM!</v>
      </c>
      <c r="U420" s="16"/>
      <c r="V420" s="60">
        <f t="shared" si="97"/>
        <v>0</v>
      </c>
      <c r="W420" s="13">
        <f t="shared" si="98"/>
        <v>0</v>
      </c>
      <c r="X420" s="13">
        <f t="shared" si="99"/>
        <v>0</v>
      </c>
    </row>
    <row r="421" spans="1:24">
      <c r="A421" s="38"/>
      <c r="B421" s="60"/>
      <c r="C421" s="60">
        <f t="shared" si="88"/>
        <v>0</v>
      </c>
      <c r="D421" s="19"/>
      <c r="E421" s="42"/>
      <c r="F421" s="42">
        <f t="shared" si="89"/>
        <v>0</v>
      </c>
      <c r="G421" s="17"/>
      <c r="H421" s="17">
        <f t="shared" si="90"/>
        <v>0</v>
      </c>
      <c r="I421" s="17"/>
      <c r="J421" s="17"/>
      <c r="K421" s="42"/>
      <c r="L421" s="60">
        <f t="shared" si="91"/>
        <v>0</v>
      </c>
      <c r="M421" s="16"/>
      <c r="N421" s="60" t="e">
        <f t="shared" si="92"/>
        <v>#NUM!</v>
      </c>
      <c r="O421" s="16"/>
      <c r="P421" s="60" t="e">
        <f t="shared" si="93"/>
        <v>#NUM!</v>
      </c>
      <c r="Q421" s="60"/>
      <c r="R421" s="60">
        <f t="shared" si="94"/>
        <v>491.67</v>
      </c>
      <c r="S421" s="61" t="e">
        <f t="shared" si="95"/>
        <v>#NUM!</v>
      </c>
      <c r="T421" s="60" t="e">
        <f t="shared" si="96"/>
        <v>#NUM!</v>
      </c>
      <c r="U421" s="16"/>
      <c r="V421" s="60">
        <f t="shared" si="97"/>
        <v>0</v>
      </c>
      <c r="W421" s="13">
        <f t="shared" si="98"/>
        <v>0</v>
      </c>
      <c r="X421" s="13">
        <f t="shared" si="99"/>
        <v>0</v>
      </c>
    </row>
    <row r="422" spans="1:24">
      <c r="A422" s="38"/>
      <c r="B422" s="60"/>
      <c r="C422" s="60">
        <f t="shared" si="88"/>
        <v>0</v>
      </c>
      <c r="D422" s="19"/>
      <c r="E422" s="42"/>
      <c r="F422" s="42">
        <f t="shared" si="89"/>
        <v>0</v>
      </c>
      <c r="G422" s="17"/>
      <c r="H422" s="17">
        <f t="shared" si="90"/>
        <v>0</v>
      </c>
      <c r="I422" s="17"/>
      <c r="J422" s="17"/>
      <c r="K422" s="42"/>
      <c r="L422" s="60">
        <f t="shared" si="91"/>
        <v>0</v>
      </c>
      <c r="M422" s="16"/>
      <c r="N422" s="60" t="e">
        <f t="shared" si="92"/>
        <v>#NUM!</v>
      </c>
      <c r="O422" s="16"/>
      <c r="P422" s="60" t="e">
        <f t="shared" si="93"/>
        <v>#NUM!</v>
      </c>
      <c r="Q422" s="60"/>
      <c r="R422" s="60">
        <f t="shared" si="94"/>
        <v>491.67</v>
      </c>
      <c r="S422" s="61" t="e">
        <f t="shared" si="95"/>
        <v>#NUM!</v>
      </c>
      <c r="T422" s="60" t="e">
        <f t="shared" si="96"/>
        <v>#NUM!</v>
      </c>
      <c r="U422" s="16"/>
      <c r="V422" s="60">
        <f t="shared" si="97"/>
        <v>0</v>
      </c>
      <c r="W422" s="13">
        <f t="shared" si="98"/>
        <v>0</v>
      </c>
      <c r="X422" s="13">
        <f t="shared" si="99"/>
        <v>0</v>
      </c>
    </row>
    <row r="423" spans="1:24">
      <c r="A423" s="38"/>
      <c r="B423" s="60"/>
      <c r="C423" s="60">
        <f t="shared" si="88"/>
        <v>0</v>
      </c>
      <c r="D423" s="19"/>
      <c r="E423" s="42"/>
      <c r="F423" s="42">
        <f t="shared" si="89"/>
        <v>0</v>
      </c>
      <c r="G423" s="17"/>
      <c r="H423" s="17">
        <f t="shared" si="90"/>
        <v>0</v>
      </c>
      <c r="I423" s="17"/>
      <c r="J423" s="17"/>
      <c r="K423" s="42"/>
      <c r="L423" s="60">
        <f t="shared" si="91"/>
        <v>0</v>
      </c>
      <c r="M423" s="16"/>
      <c r="N423" s="60" t="e">
        <f t="shared" si="92"/>
        <v>#NUM!</v>
      </c>
      <c r="O423" s="16"/>
      <c r="P423" s="60" t="e">
        <f t="shared" si="93"/>
        <v>#NUM!</v>
      </c>
      <c r="Q423" s="60"/>
      <c r="R423" s="60">
        <f t="shared" si="94"/>
        <v>491.67</v>
      </c>
      <c r="S423" s="61" t="e">
        <f t="shared" si="95"/>
        <v>#NUM!</v>
      </c>
      <c r="T423" s="60" t="e">
        <f t="shared" si="96"/>
        <v>#NUM!</v>
      </c>
      <c r="U423" s="16"/>
      <c r="V423" s="60">
        <f t="shared" si="97"/>
        <v>0</v>
      </c>
      <c r="W423" s="13">
        <f t="shared" si="98"/>
        <v>0</v>
      </c>
      <c r="X423" s="13">
        <f t="shared" si="99"/>
        <v>0</v>
      </c>
    </row>
    <row r="424" spans="1:24">
      <c r="A424" s="38"/>
      <c r="B424" s="60"/>
      <c r="C424" s="60">
        <f t="shared" si="88"/>
        <v>0</v>
      </c>
      <c r="D424" s="19"/>
      <c r="E424" s="42"/>
      <c r="F424" s="42">
        <f t="shared" si="89"/>
        <v>0</v>
      </c>
      <c r="G424" s="17"/>
      <c r="H424" s="17">
        <f t="shared" si="90"/>
        <v>0</v>
      </c>
      <c r="I424" s="17"/>
      <c r="J424" s="17"/>
      <c r="K424" s="42"/>
      <c r="L424" s="60">
        <f t="shared" si="91"/>
        <v>0</v>
      </c>
      <c r="M424" s="16"/>
      <c r="N424" s="60" t="e">
        <f t="shared" si="92"/>
        <v>#NUM!</v>
      </c>
      <c r="O424" s="16"/>
      <c r="P424" s="60" t="e">
        <f t="shared" si="93"/>
        <v>#NUM!</v>
      </c>
      <c r="Q424" s="60"/>
      <c r="R424" s="60">
        <f t="shared" si="94"/>
        <v>491.67</v>
      </c>
      <c r="S424" s="61" t="e">
        <f t="shared" si="95"/>
        <v>#NUM!</v>
      </c>
      <c r="T424" s="60" t="e">
        <f t="shared" si="96"/>
        <v>#NUM!</v>
      </c>
      <c r="U424" s="16"/>
      <c r="V424" s="60">
        <f t="shared" si="97"/>
        <v>0</v>
      </c>
      <c r="W424" s="13">
        <f t="shared" si="98"/>
        <v>0</v>
      </c>
      <c r="X424" s="13">
        <f t="shared" si="99"/>
        <v>0</v>
      </c>
    </row>
    <row r="425" spans="1:24">
      <c r="A425" s="38"/>
      <c r="B425" s="60"/>
      <c r="C425" s="60">
        <f t="shared" si="88"/>
        <v>0</v>
      </c>
      <c r="D425" s="19"/>
      <c r="E425" s="42"/>
      <c r="F425" s="42">
        <f t="shared" si="89"/>
        <v>0</v>
      </c>
      <c r="G425" s="17"/>
      <c r="H425" s="17">
        <f t="shared" si="90"/>
        <v>0</v>
      </c>
      <c r="I425" s="17"/>
      <c r="J425" s="17"/>
      <c r="K425" s="42"/>
      <c r="L425" s="60">
        <f t="shared" si="91"/>
        <v>0</v>
      </c>
      <c r="M425" s="16"/>
      <c r="N425" s="60" t="e">
        <f t="shared" si="92"/>
        <v>#NUM!</v>
      </c>
      <c r="O425" s="16"/>
      <c r="P425" s="60" t="e">
        <f t="shared" si="93"/>
        <v>#NUM!</v>
      </c>
      <c r="Q425" s="60"/>
      <c r="R425" s="60">
        <f t="shared" si="94"/>
        <v>491.67</v>
      </c>
      <c r="S425" s="61" t="e">
        <f t="shared" si="95"/>
        <v>#NUM!</v>
      </c>
      <c r="T425" s="60" t="e">
        <f t="shared" si="96"/>
        <v>#NUM!</v>
      </c>
      <c r="U425" s="16"/>
      <c r="V425" s="60">
        <f t="shared" si="97"/>
        <v>0</v>
      </c>
      <c r="W425" s="13">
        <f t="shared" si="98"/>
        <v>0</v>
      </c>
      <c r="X425" s="13">
        <f t="shared" si="99"/>
        <v>0</v>
      </c>
    </row>
    <row r="426" spans="1:24">
      <c r="A426" s="38"/>
      <c r="B426" s="60"/>
      <c r="C426" s="60">
        <f t="shared" si="88"/>
        <v>0</v>
      </c>
      <c r="D426" s="19"/>
      <c r="E426" s="42"/>
      <c r="F426" s="42">
        <f t="shared" si="89"/>
        <v>0</v>
      </c>
      <c r="G426" s="17"/>
      <c r="H426" s="17">
        <f t="shared" si="90"/>
        <v>0</v>
      </c>
      <c r="I426" s="17"/>
      <c r="J426" s="17"/>
      <c r="K426" s="42"/>
      <c r="L426" s="60">
        <f t="shared" si="91"/>
        <v>0</v>
      </c>
      <c r="M426" s="16"/>
      <c r="N426" s="60" t="e">
        <f t="shared" si="92"/>
        <v>#NUM!</v>
      </c>
      <c r="O426" s="16"/>
      <c r="P426" s="60" t="e">
        <f t="shared" si="93"/>
        <v>#NUM!</v>
      </c>
      <c r="Q426" s="60"/>
      <c r="R426" s="60">
        <f t="shared" si="94"/>
        <v>491.67</v>
      </c>
      <c r="S426" s="61" t="e">
        <f t="shared" si="95"/>
        <v>#NUM!</v>
      </c>
      <c r="T426" s="60" t="e">
        <f t="shared" si="96"/>
        <v>#NUM!</v>
      </c>
      <c r="U426" s="16"/>
      <c r="V426" s="60">
        <f t="shared" si="97"/>
        <v>0</v>
      </c>
      <c r="W426" s="13">
        <f t="shared" si="98"/>
        <v>0</v>
      </c>
      <c r="X426" s="13">
        <f t="shared" si="99"/>
        <v>0</v>
      </c>
    </row>
    <row r="427" spans="1:24">
      <c r="A427" s="38"/>
      <c r="B427" s="60"/>
      <c r="C427" s="60">
        <f t="shared" si="88"/>
        <v>0</v>
      </c>
      <c r="D427" s="19"/>
      <c r="E427" s="42"/>
      <c r="F427" s="42">
        <f t="shared" si="89"/>
        <v>0</v>
      </c>
      <c r="G427" s="17"/>
      <c r="H427" s="17">
        <f t="shared" si="90"/>
        <v>0</v>
      </c>
      <c r="I427" s="17"/>
      <c r="J427" s="17"/>
      <c r="K427" s="42"/>
      <c r="L427" s="60">
        <f t="shared" si="91"/>
        <v>0</v>
      </c>
      <c r="M427" s="16"/>
      <c r="N427" s="60" t="e">
        <f t="shared" si="92"/>
        <v>#NUM!</v>
      </c>
      <c r="O427" s="16"/>
      <c r="P427" s="60" t="e">
        <f t="shared" si="93"/>
        <v>#NUM!</v>
      </c>
      <c r="Q427" s="60"/>
      <c r="R427" s="60">
        <f t="shared" si="94"/>
        <v>491.67</v>
      </c>
      <c r="S427" s="61" t="e">
        <f t="shared" si="95"/>
        <v>#NUM!</v>
      </c>
      <c r="T427" s="60" t="e">
        <f t="shared" si="96"/>
        <v>#NUM!</v>
      </c>
      <c r="U427" s="16"/>
      <c r="V427" s="60">
        <f t="shared" si="97"/>
        <v>0</v>
      </c>
      <c r="W427" s="13">
        <f t="shared" si="98"/>
        <v>0</v>
      </c>
      <c r="X427" s="13">
        <f t="shared" si="99"/>
        <v>0</v>
      </c>
    </row>
    <row r="428" spans="1:24">
      <c r="A428" s="38"/>
      <c r="B428" s="60"/>
      <c r="C428" s="60">
        <f t="shared" si="88"/>
        <v>0</v>
      </c>
      <c r="D428" s="19"/>
      <c r="E428" s="42"/>
      <c r="F428" s="42">
        <f t="shared" si="89"/>
        <v>0</v>
      </c>
      <c r="G428" s="17"/>
      <c r="H428" s="17">
        <f t="shared" si="90"/>
        <v>0</v>
      </c>
      <c r="I428" s="17"/>
      <c r="J428" s="17"/>
      <c r="K428" s="42"/>
      <c r="L428" s="60">
        <f t="shared" si="91"/>
        <v>0</v>
      </c>
      <c r="M428" s="16"/>
      <c r="N428" s="60" t="e">
        <f t="shared" si="92"/>
        <v>#NUM!</v>
      </c>
      <c r="O428" s="16"/>
      <c r="P428" s="60" t="e">
        <f t="shared" si="93"/>
        <v>#NUM!</v>
      </c>
      <c r="Q428" s="60"/>
      <c r="R428" s="60">
        <f t="shared" si="94"/>
        <v>491.67</v>
      </c>
      <c r="S428" s="61" t="e">
        <f t="shared" si="95"/>
        <v>#NUM!</v>
      </c>
      <c r="T428" s="60" t="e">
        <f t="shared" si="96"/>
        <v>#NUM!</v>
      </c>
      <c r="U428" s="16"/>
      <c r="V428" s="60">
        <f t="shared" si="97"/>
        <v>0</v>
      </c>
      <c r="W428" s="13">
        <f t="shared" si="98"/>
        <v>0</v>
      </c>
      <c r="X428" s="13">
        <f t="shared" si="99"/>
        <v>0</v>
      </c>
    </row>
    <row r="429" spans="1:24">
      <c r="A429" s="38"/>
      <c r="B429" s="60"/>
      <c r="C429" s="60">
        <f t="shared" si="88"/>
        <v>0</v>
      </c>
      <c r="D429" s="19"/>
      <c r="E429" s="42"/>
      <c r="F429" s="42">
        <f t="shared" si="89"/>
        <v>0</v>
      </c>
      <c r="G429" s="17"/>
      <c r="H429" s="17">
        <f t="shared" si="90"/>
        <v>0</v>
      </c>
      <c r="I429" s="17"/>
      <c r="J429" s="17"/>
      <c r="K429" s="42"/>
      <c r="L429" s="60">
        <f t="shared" si="91"/>
        <v>0</v>
      </c>
      <c r="M429" s="16"/>
      <c r="N429" s="60" t="e">
        <f t="shared" si="92"/>
        <v>#NUM!</v>
      </c>
      <c r="O429" s="16"/>
      <c r="P429" s="60" t="e">
        <f t="shared" si="93"/>
        <v>#NUM!</v>
      </c>
      <c r="Q429" s="60"/>
      <c r="R429" s="60">
        <f t="shared" si="94"/>
        <v>491.67</v>
      </c>
      <c r="S429" s="61" t="e">
        <f t="shared" si="95"/>
        <v>#NUM!</v>
      </c>
      <c r="T429" s="60" t="e">
        <f t="shared" si="96"/>
        <v>#NUM!</v>
      </c>
      <c r="U429" s="16"/>
      <c r="V429" s="60">
        <f t="shared" si="97"/>
        <v>0</v>
      </c>
      <c r="W429" s="13">
        <f t="shared" si="98"/>
        <v>0</v>
      </c>
      <c r="X429" s="13">
        <f t="shared" si="99"/>
        <v>0</v>
      </c>
    </row>
    <row r="430" spans="1:24">
      <c r="A430" s="38"/>
      <c r="B430" s="60"/>
      <c r="C430" s="60">
        <f t="shared" si="88"/>
        <v>0</v>
      </c>
      <c r="D430" s="19"/>
      <c r="E430" s="42"/>
      <c r="F430" s="42">
        <f t="shared" si="89"/>
        <v>0</v>
      </c>
      <c r="G430" s="17"/>
      <c r="H430" s="17">
        <f t="shared" si="90"/>
        <v>0</v>
      </c>
      <c r="I430" s="17"/>
      <c r="J430" s="17"/>
      <c r="K430" s="42"/>
      <c r="L430" s="60">
        <f t="shared" si="91"/>
        <v>0</v>
      </c>
      <c r="M430" s="16"/>
      <c r="N430" s="60" t="e">
        <f t="shared" si="92"/>
        <v>#NUM!</v>
      </c>
      <c r="O430" s="16"/>
      <c r="P430" s="60" t="e">
        <f t="shared" si="93"/>
        <v>#NUM!</v>
      </c>
      <c r="Q430" s="60"/>
      <c r="R430" s="60">
        <f t="shared" si="94"/>
        <v>491.67</v>
      </c>
      <c r="S430" s="61" t="e">
        <f t="shared" si="95"/>
        <v>#NUM!</v>
      </c>
      <c r="T430" s="60" t="e">
        <f t="shared" si="96"/>
        <v>#NUM!</v>
      </c>
      <c r="U430" s="16"/>
      <c r="V430" s="60">
        <f t="shared" si="97"/>
        <v>0</v>
      </c>
      <c r="W430" s="13">
        <f t="shared" si="98"/>
        <v>0</v>
      </c>
      <c r="X430" s="13">
        <f t="shared" si="99"/>
        <v>0</v>
      </c>
    </row>
    <row r="431" spans="1:24">
      <c r="A431" s="38"/>
      <c r="B431" s="60"/>
      <c r="C431" s="60">
        <f t="shared" si="88"/>
        <v>0</v>
      </c>
      <c r="D431" s="19"/>
      <c r="E431" s="42"/>
      <c r="F431" s="42">
        <f t="shared" si="89"/>
        <v>0</v>
      </c>
      <c r="G431" s="17"/>
      <c r="H431" s="17">
        <f t="shared" si="90"/>
        <v>0</v>
      </c>
      <c r="I431" s="17"/>
      <c r="J431" s="17"/>
      <c r="K431" s="42"/>
      <c r="L431" s="60">
        <f t="shared" si="91"/>
        <v>0</v>
      </c>
      <c r="M431" s="16"/>
      <c r="N431" s="60" t="e">
        <f t="shared" si="92"/>
        <v>#NUM!</v>
      </c>
      <c r="O431" s="16"/>
      <c r="P431" s="60" t="e">
        <f t="shared" si="93"/>
        <v>#NUM!</v>
      </c>
      <c r="Q431" s="60"/>
      <c r="R431" s="60">
        <f t="shared" si="94"/>
        <v>491.67</v>
      </c>
      <c r="S431" s="61" t="e">
        <f t="shared" si="95"/>
        <v>#NUM!</v>
      </c>
      <c r="T431" s="60" t="e">
        <f t="shared" si="96"/>
        <v>#NUM!</v>
      </c>
      <c r="U431" s="16"/>
      <c r="V431" s="60">
        <f t="shared" si="97"/>
        <v>0</v>
      </c>
      <c r="W431" s="13">
        <f t="shared" si="98"/>
        <v>0</v>
      </c>
      <c r="X431" s="13">
        <f t="shared" si="99"/>
        <v>0</v>
      </c>
    </row>
    <row r="432" spans="1:24">
      <c r="A432" s="38"/>
      <c r="B432" s="60"/>
      <c r="C432" s="60">
        <f t="shared" si="88"/>
        <v>0</v>
      </c>
      <c r="D432" s="19"/>
      <c r="E432" s="42"/>
      <c r="F432" s="42">
        <f t="shared" si="89"/>
        <v>0</v>
      </c>
      <c r="G432" s="17"/>
      <c r="H432" s="17">
        <f t="shared" si="90"/>
        <v>0</v>
      </c>
      <c r="I432" s="17"/>
      <c r="J432" s="17"/>
      <c r="K432" s="42"/>
      <c r="L432" s="60">
        <f t="shared" si="91"/>
        <v>0</v>
      </c>
      <c r="M432" s="16"/>
      <c r="N432" s="60" t="e">
        <f t="shared" si="92"/>
        <v>#NUM!</v>
      </c>
      <c r="O432" s="16"/>
      <c r="P432" s="60" t="e">
        <f t="shared" si="93"/>
        <v>#NUM!</v>
      </c>
      <c r="Q432" s="60"/>
      <c r="R432" s="60">
        <f t="shared" si="94"/>
        <v>491.67</v>
      </c>
      <c r="S432" s="61" t="e">
        <f t="shared" si="95"/>
        <v>#NUM!</v>
      </c>
      <c r="T432" s="60" t="e">
        <f t="shared" si="96"/>
        <v>#NUM!</v>
      </c>
      <c r="U432" s="16"/>
      <c r="V432" s="60">
        <f t="shared" si="97"/>
        <v>0</v>
      </c>
      <c r="W432" s="13">
        <f t="shared" si="98"/>
        <v>0</v>
      </c>
      <c r="X432" s="13">
        <f t="shared" si="99"/>
        <v>0</v>
      </c>
    </row>
    <row r="433" spans="1:24">
      <c r="A433" s="38"/>
      <c r="B433" s="60"/>
      <c r="C433" s="60">
        <f t="shared" si="88"/>
        <v>0</v>
      </c>
      <c r="D433" s="19"/>
      <c r="E433" s="42"/>
      <c r="F433" s="42">
        <f t="shared" si="89"/>
        <v>0</v>
      </c>
      <c r="G433" s="17"/>
      <c r="H433" s="17">
        <f t="shared" si="90"/>
        <v>0</v>
      </c>
      <c r="I433" s="17"/>
      <c r="J433" s="17"/>
      <c r="K433" s="42"/>
      <c r="L433" s="60">
        <f t="shared" si="91"/>
        <v>0</v>
      </c>
      <c r="M433" s="16"/>
      <c r="N433" s="60" t="e">
        <f t="shared" si="92"/>
        <v>#NUM!</v>
      </c>
      <c r="O433" s="16"/>
      <c r="P433" s="60" t="e">
        <f t="shared" si="93"/>
        <v>#NUM!</v>
      </c>
      <c r="Q433" s="60"/>
      <c r="R433" s="60">
        <f t="shared" si="94"/>
        <v>491.67</v>
      </c>
      <c r="S433" s="61" t="e">
        <f t="shared" si="95"/>
        <v>#NUM!</v>
      </c>
      <c r="T433" s="60" t="e">
        <f t="shared" si="96"/>
        <v>#NUM!</v>
      </c>
      <c r="U433" s="16"/>
      <c r="V433" s="60">
        <f t="shared" si="97"/>
        <v>0</v>
      </c>
      <c r="W433" s="13">
        <f t="shared" si="98"/>
        <v>0</v>
      </c>
      <c r="X433" s="13">
        <f t="shared" si="99"/>
        <v>0</v>
      </c>
    </row>
    <row r="434" spans="1:24">
      <c r="A434" s="38"/>
      <c r="B434" s="60"/>
      <c r="C434" s="60">
        <f t="shared" si="88"/>
        <v>0</v>
      </c>
      <c r="D434" s="19"/>
      <c r="E434" s="42"/>
      <c r="F434" s="42">
        <f t="shared" si="89"/>
        <v>0</v>
      </c>
      <c r="G434" s="17"/>
      <c r="H434" s="17">
        <f t="shared" si="90"/>
        <v>0</v>
      </c>
      <c r="I434" s="17"/>
      <c r="J434" s="17"/>
      <c r="K434" s="42"/>
      <c r="L434" s="60">
        <f t="shared" si="91"/>
        <v>0</v>
      </c>
      <c r="M434" s="16"/>
      <c r="N434" s="60" t="e">
        <f t="shared" si="92"/>
        <v>#NUM!</v>
      </c>
      <c r="O434" s="16"/>
      <c r="P434" s="60" t="e">
        <f t="shared" si="93"/>
        <v>#NUM!</v>
      </c>
      <c r="Q434" s="60"/>
      <c r="R434" s="60">
        <f t="shared" si="94"/>
        <v>491.67</v>
      </c>
      <c r="S434" s="61" t="e">
        <f t="shared" si="95"/>
        <v>#NUM!</v>
      </c>
      <c r="T434" s="60" t="e">
        <f t="shared" si="96"/>
        <v>#NUM!</v>
      </c>
      <c r="U434" s="16"/>
      <c r="V434" s="60">
        <f t="shared" si="97"/>
        <v>0</v>
      </c>
      <c r="W434" s="13">
        <f t="shared" si="98"/>
        <v>0</v>
      </c>
      <c r="X434" s="13">
        <f t="shared" si="99"/>
        <v>0</v>
      </c>
    </row>
    <row r="435" spans="1:24">
      <c r="A435" s="38"/>
      <c r="B435" s="60"/>
      <c r="C435" s="60">
        <f t="shared" si="88"/>
        <v>0</v>
      </c>
      <c r="D435" s="19"/>
      <c r="E435" s="42"/>
      <c r="F435" s="42">
        <f t="shared" si="89"/>
        <v>0</v>
      </c>
      <c r="G435" s="17"/>
      <c r="H435" s="17">
        <f t="shared" si="90"/>
        <v>0</v>
      </c>
      <c r="I435" s="17"/>
      <c r="J435" s="17"/>
      <c r="K435" s="42"/>
      <c r="L435" s="60">
        <f t="shared" si="91"/>
        <v>0</v>
      </c>
      <c r="M435" s="16"/>
      <c r="N435" s="60" t="e">
        <f t="shared" si="92"/>
        <v>#NUM!</v>
      </c>
      <c r="O435" s="16"/>
      <c r="P435" s="60" t="e">
        <f t="shared" si="93"/>
        <v>#NUM!</v>
      </c>
      <c r="Q435" s="60"/>
      <c r="R435" s="60">
        <f t="shared" si="94"/>
        <v>491.67</v>
      </c>
      <c r="S435" s="61" t="e">
        <f t="shared" si="95"/>
        <v>#NUM!</v>
      </c>
      <c r="T435" s="60" t="e">
        <f t="shared" si="96"/>
        <v>#NUM!</v>
      </c>
      <c r="U435" s="16"/>
      <c r="V435" s="60">
        <f t="shared" si="97"/>
        <v>0</v>
      </c>
      <c r="W435" s="13">
        <f t="shared" si="98"/>
        <v>0</v>
      </c>
      <c r="X435" s="13">
        <f t="shared" si="99"/>
        <v>0</v>
      </c>
    </row>
    <row r="436" spans="1:24">
      <c r="A436" s="38"/>
      <c r="B436" s="60"/>
      <c r="C436" s="60">
        <f t="shared" si="88"/>
        <v>0</v>
      </c>
      <c r="D436" s="19"/>
      <c r="E436" s="42"/>
      <c r="F436" s="42">
        <f t="shared" si="89"/>
        <v>0</v>
      </c>
      <c r="G436" s="17"/>
      <c r="H436" s="17">
        <f t="shared" si="90"/>
        <v>0</v>
      </c>
      <c r="I436" s="17"/>
      <c r="J436" s="17"/>
      <c r="K436" s="42"/>
      <c r="L436" s="60">
        <f t="shared" si="91"/>
        <v>0</v>
      </c>
      <c r="M436" s="16"/>
      <c r="N436" s="60" t="e">
        <f t="shared" si="92"/>
        <v>#NUM!</v>
      </c>
      <c r="O436" s="16"/>
      <c r="P436" s="60" t="e">
        <f t="shared" si="93"/>
        <v>#NUM!</v>
      </c>
      <c r="Q436" s="60"/>
      <c r="R436" s="60">
        <f t="shared" si="94"/>
        <v>491.67</v>
      </c>
      <c r="S436" s="61" t="e">
        <f t="shared" si="95"/>
        <v>#NUM!</v>
      </c>
      <c r="T436" s="60" t="e">
        <f t="shared" si="96"/>
        <v>#NUM!</v>
      </c>
      <c r="U436" s="16"/>
      <c r="V436" s="60">
        <f t="shared" si="97"/>
        <v>0</v>
      </c>
      <c r="W436" s="13">
        <f t="shared" si="98"/>
        <v>0</v>
      </c>
      <c r="X436" s="13">
        <f t="shared" si="99"/>
        <v>0</v>
      </c>
    </row>
    <row r="437" spans="1:24">
      <c r="A437" s="38"/>
      <c r="B437" s="60"/>
      <c r="C437" s="60">
        <f t="shared" si="88"/>
        <v>0</v>
      </c>
      <c r="D437" s="19"/>
      <c r="E437" s="42"/>
      <c r="F437" s="42">
        <f t="shared" si="89"/>
        <v>0</v>
      </c>
      <c r="G437" s="17"/>
      <c r="H437" s="17">
        <f t="shared" si="90"/>
        <v>0</v>
      </c>
      <c r="I437" s="17"/>
      <c r="J437" s="17"/>
      <c r="K437" s="42"/>
      <c r="L437" s="60">
        <f t="shared" si="91"/>
        <v>0</v>
      </c>
      <c r="M437" s="16"/>
      <c r="N437" s="60" t="e">
        <f t="shared" si="92"/>
        <v>#NUM!</v>
      </c>
      <c r="O437" s="16"/>
      <c r="P437" s="60" t="e">
        <f t="shared" si="93"/>
        <v>#NUM!</v>
      </c>
      <c r="Q437" s="60"/>
      <c r="R437" s="60">
        <f t="shared" si="94"/>
        <v>491.67</v>
      </c>
      <c r="S437" s="61" t="e">
        <f t="shared" si="95"/>
        <v>#NUM!</v>
      </c>
      <c r="T437" s="60" t="e">
        <f t="shared" si="96"/>
        <v>#NUM!</v>
      </c>
      <c r="U437" s="16"/>
      <c r="V437" s="60">
        <f t="shared" si="97"/>
        <v>0</v>
      </c>
      <c r="W437" s="13">
        <f t="shared" si="98"/>
        <v>0</v>
      </c>
      <c r="X437" s="13">
        <f t="shared" si="99"/>
        <v>0</v>
      </c>
    </row>
    <row r="438" spans="1:24">
      <c r="A438" s="38"/>
      <c r="B438" s="60"/>
      <c r="C438" s="60">
        <f t="shared" si="88"/>
        <v>0</v>
      </c>
      <c r="D438" s="19"/>
      <c r="E438" s="42"/>
      <c r="F438" s="42">
        <f t="shared" si="89"/>
        <v>0</v>
      </c>
      <c r="G438" s="17"/>
      <c r="H438" s="17">
        <f t="shared" si="90"/>
        <v>0</v>
      </c>
      <c r="I438" s="17"/>
      <c r="J438" s="17"/>
      <c r="K438" s="42"/>
      <c r="L438" s="60">
        <f t="shared" si="91"/>
        <v>0</v>
      </c>
      <c r="M438" s="16"/>
      <c r="N438" s="60" t="e">
        <f t="shared" si="92"/>
        <v>#NUM!</v>
      </c>
      <c r="O438" s="16"/>
      <c r="P438" s="60" t="e">
        <f t="shared" si="93"/>
        <v>#NUM!</v>
      </c>
      <c r="Q438" s="60"/>
      <c r="R438" s="60">
        <f t="shared" si="94"/>
        <v>491.67</v>
      </c>
      <c r="S438" s="61" t="e">
        <f t="shared" si="95"/>
        <v>#NUM!</v>
      </c>
      <c r="T438" s="60" t="e">
        <f t="shared" si="96"/>
        <v>#NUM!</v>
      </c>
      <c r="U438" s="16"/>
      <c r="V438" s="60">
        <f t="shared" si="97"/>
        <v>0</v>
      </c>
      <c r="W438" s="13">
        <f t="shared" si="98"/>
        <v>0</v>
      </c>
      <c r="X438" s="13">
        <f t="shared" si="99"/>
        <v>0</v>
      </c>
    </row>
    <row r="439" spans="1:24">
      <c r="A439" s="38"/>
      <c r="B439" s="60"/>
      <c r="C439" s="60">
        <f t="shared" si="88"/>
        <v>0</v>
      </c>
      <c r="D439" s="19"/>
      <c r="E439" s="42"/>
      <c r="F439" s="42">
        <f t="shared" si="89"/>
        <v>0</v>
      </c>
      <c r="G439" s="17"/>
      <c r="H439" s="17">
        <f t="shared" si="90"/>
        <v>0</v>
      </c>
      <c r="I439" s="17"/>
      <c r="J439" s="17"/>
      <c r="K439" s="42"/>
      <c r="L439" s="60">
        <f t="shared" si="91"/>
        <v>0</v>
      </c>
      <c r="M439" s="16"/>
      <c r="N439" s="60" t="e">
        <f t="shared" si="92"/>
        <v>#NUM!</v>
      </c>
      <c r="O439" s="16"/>
      <c r="P439" s="60" t="e">
        <f t="shared" si="93"/>
        <v>#NUM!</v>
      </c>
      <c r="Q439" s="60"/>
      <c r="R439" s="60">
        <f t="shared" si="94"/>
        <v>491.67</v>
      </c>
      <c r="S439" s="61" t="e">
        <f t="shared" si="95"/>
        <v>#NUM!</v>
      </c>
      <c r="T439" s="60" t="e">
        <f t="shared" si="96"/>
        <v>#NUM!</v>
      </c>
      <c r="U439" s="16"/>
      <c r="V439" s="60">
        <f t="shared" si="97"/>
        <v>0</v>
      </c>
      <c r="W439" s="13">
        <f t="shared" si="98"/>
        <v>0</v>
      </c>
      <c r="X439" s="13">
        <f t="shared" si="99"/>
        <v>0</v>
      </c>
    </row>
    <row r="440" spans="1:24">
      <c r="A440" s="38"/>
      <c r="B440" s="60"/>
      <c r="C440" s="60">
        <f t="shared" si="88"/>
        <v>0</v>
      </c>
      <c r="D440" s="19"/>
      <c r="E440" s="42"/>
      <c r="F440" s="42">
        <f t="shared" si="89"/>
        <v>0</v>
      </c>
      <c r="G440" s="17"/>
      <c r="H440" s="17">
        <f t="shared" si="90"/>
        <v>0</v>
      </c>
      <c r="I440" s="17"/>
      <c r="J440" s="17"/>
      <c r="K440" s="42"/>
      <c r="L440" s="60">
        <f t="shared" si="91"/>
        <v>0</v>
      </c>
      <c r="M440" s="16"/>
      <c r="N440" s="60" t="e">
        <f t="shared" si="92"/>
        <v>#NUM!</v>
      </c>
      <c r="O440" s="16"/>
      <c r="P440" s="60" t="e">
        <f t="shared" si="93"/>
        <v>#NUM!</v>
      </c>
      <c r="Q440" s="60"/>
      <c r="R440" s="60">
        <f t="shared" si="94"/>
        <v>491.67</v>
      </c>
      <c r="S440" s="61" t="e">
        <f t="shared" si="95"/>
        <v>#NUM!</v>
      </c>
      <c r="T440" s="60" t="e">
        <f t="shared" si="96"/>
        <v>#NUM!</v>
      </c>
      <c r="U440" s="16"/>
      <c r="V440" s="60">
        <f t="shared" si="97"/>
        <v>0</v>
      </c>
      <c r="W440" s="13">
        <f t="shared" si="98"/>
        <v>0</v>
      </c>
      <c r="X440" s="13">
        <f t="shared" si="99"/>
        <v>0</v>
      </c>
    </row>
    <row r="441" spans="1:24">
      <c r="A441" s="38"/>
      <c r="B441" s="60"/>
      <c r="C441" s="60">
        <f t="shared" si="88"/>
        <v>0</v>
      </c>
      <c r="D441" s="19"/>
      <c r="E441" s="42"/>
      <c r="F441" s="42">
        <f t="shared" si="89"/>
        <v>0</v>
      </c>
      <c r="G441" s="17"/>
      <c r="H441" s="17">
        <f t="shared" si="90"/>
        <v>0</v>
      </c>
      <c r="I441" s="17"/>
      <c r="J441" s="17"/>
      <c r="K441" s="42"/>
      <c r="L441" s="60">
        <f t="shared" si="91"/>
        <v>0</v>
      </c>
      <c r="M441" s="16"/>
      <c r="N441" s="60" t="e">
        <f t="shared" si="92"/>
        <v>#NUM!</v>
      </c>
      <c r="O441" s="16"/>
      <c r="P441" s="60" t="e">
        <f t="shared" si="93"/>
        <v>#NUM!</v>
      </c>
      <c r="Q441" s="60"/>
      <c r="R441" s="60">
        <f t="shared" si="94"/>
        <v>491.67</v>
      </c>
      <c r="S441" s="61" t="e">
        <f t="shared" si="95"/>
        <v>#NUM!</v>
      </c>
      <c r="T441" s="60" t="e">
        <f t="shared" si="96"/>
        <v>#NUM!</v>
      </c>
      <c r="U441" s="16"/>
      <c r="V441" s="60">
        <f t="shared" si="97"/>
        <v>0</v>
      </c>
      <c r="W441" s="13">
        <f t="shared" si="98"/>
        <v>0</v>
      </c>
      <c r="X441" s="13">
        <f t="shared" si="99"/>
        <v>0</v>
      </c>
    </row>
    <row r="442" spans="1:24">
      <c r="A442" s="38"/>
      <c r="B442" s="60"/>
      <c r="C442" s="60">
        <f t="shared" si="88"/>
        <v>0</v>
      </c>
      <c r="D442" s="19"/>
      <c r="E442" s="42"/>
      <c r="F442" s="42">
        <f t="shared" si="89"/>
        <v>0</v>
      </c>
      <c r="G442" s="17"/>
      <c r="H442" s="17">
        <f t="shared" si="90"/>
        <v>0</v>
      </c>
      <c r="I442" s="17"/>
      <c r="J442" s="17"/>
      <c r="K442" s="42"/>
      <c r="L442" s="60">
        <f t="shared" si="91"/>
        <v>0</v>
      </c>
      <c r="M442" s="16"/>
      <c r="N442" s="60" t="e">
        <f t="shared" si="92"/>
        <v>#NUM!</v>
      </c>
      <c r="O442" s="16"/>
      <c r="P442" s="60" t="e">
        <f t="shared" si="93"/>
        <v>#NUM!</v>
      </c>
      <c r="Q442" s="60"/>
      <c r="R442" s="60">
        <f t="shared" si="94"/>
        <v>491.67</v>
      </c>
      <c r="S442" s="61" t="e">
        <f t="shared" si="95"/>
        <v>#NUM!</v>
      </c>
      <c r="T442" s="60" t="e">
        <f t="shared" si="96"/>
        <v>#NUM!</v>
      </c>
      <c r="U442" s="16"/>
      <c r="V442" s="60">
        <f t="shared" si="97"/>
        <v>0</v>
      </c>
      <c r="W442" s="13">
        <f t="shared" si="98"/>
        <v>0</v>
      </c>
      <c r="X442" s="13">
        <f t="shared" si="99"/>
        <v>0</v>
      </c>
    </row>
    <row r="443" spans="1:24">
      <c r="A443" s="38"/>
      <c r="B443" s="60"/>
      <c r="C443" s="60">
        <f t="shared" si="88"/>
        <v>0</v>
      </c>
      <c r="D443" s="19"/>
      <c r="E443" s="42"/>
      <c r="F443" s="42">
        <f t="shared" si="89"/>
        <v>0</v>
      </c>
      <c r="G443" s="17"/>
      <c r="H443" s="17">
        <f t="shared" si="90"/>
        <v>0</v>
      </c>
      <c r="I443" s="17"/>
      <c r="J443" s="17"/>
      <c r="K443" s="42"/>
      <c r="L443" s="60">
        <f t="shared" si="91"/>
        <v>0</v>
      </c>
      <c r="M443" s="16"/>
      <c r="N443" s="60" t="e">
        <f t="shared" si="92"/>
        <v>#NUM!</v>
      </c>
      <c r="O443" s="16"/>
      <c r="P443" s="60" t="e">
        <f t="shared" si="93"/>
        <v>#NUM!</v>
      </c>
      <c r="Q443" s="60"/>
      <c r="R443" s="60">
        <f t="shared" si="94"/>
        <v>491.67</v>
      </c>
      <c r="S443" s="61" t="e">
        <f t="shared" si="95"/>
        <v>#NUM!</v>
      </c>
      <c r="T443" s="60" t="e">
        <f t="shared" si="96"/>
        <v>#NUM!</v>
      </c>
      <c r="U443" s="16"/>
      <c r="V443" s="60">
        <f t="shared" si="97"/>
        <v>0</v>
      </c>
      <c r="W443" s="13">
        <f t="shared" si="98"/>
        <v>0</v>
      </c>
      <c r="X443" s="13">
        <f t="shared" si="99"/>
        <v>0</v>
      </c>
    </row>
    <row r="444" spans="1:24">
      <c r="A444" s="38"/>
      <c r="B444" s="60"/>
      <c r="C444" s="60">
        <f t="shared" si="88"/>
        <v>0</v>
      </c>
      <c r="D444" s="19"/>
      <c r="E444" s="42"/>
      <c r="F444" s="42">
        <f t="shared" si="89"/>
        <v>0</v>
      </c>
      <c r="G444" s="17"/>
      <c r="H444" s="17">
        <f t="shared" si="90"/>
        <v>0</v>
      </c>
      <c r="I444" s="17"/>
      <c r="J444" s="17"/>
      <c r="K444" s="42"/>
      <c r="L444" s="60">
        <f t="shared" si="91"/>
        <v>0</v>
      </c>
      <c r="M444" s="16"/>
      <c r="N444" s="60" t="e">
        <f t="shared" si="92"/>
        <v>#NUM!</v>
      </c>
      <c r="O444" s="16"/>
      <c r="P444" s="60" t="e">
        <f t="shared" si="93"/>
        <v>#NUM!</v>
      </c>
      <c r="Q444" s="60"/>
      <c r="R444" s="60">
        <f t="shared" si="94"/>
        <v>491.67</v>
      </c>
      <c r="S444" s="61" t="e">
        <f t="shared" si="95"/>
        <v>#NUM!</v>
      </c>
      <c r="T444" s="60" t="e">
        <f t="shared" si="96"/>
        <v>#NUM!</v>
      </c>
      <c r="U444" s="16"/>
      <c r="V444" s="60">
        <f t="shared" si="97"/>
        <v>0</v>
      </c>
      <c r="W444" s="13">
        <f t="shared" si="98"/>
        <v>0</v>
      </c>
      <c r="X444" s="13">
        <f t="shared" si="99"/>
        <v>0</v>
      </c>
    </row>
    <row r="445" spans="1:24">
      <c r="A445" s="38"/>
      <c r="B445" s="60"/>
      <c r="C445" s="60">
        <f t="shared" si="88"/>
        <v>0</v>
      </c>
      <c r="D445" s="19"/>
      <c r="E445" s="42"/>
      <c r="F445" s="42">
        <f t="shared" si="89"/>
        <v>0</v>
      </c>
      <c r="G445" s="17"/>
      <c r="H445" s="17">
        <f t="shared" si="90"/>
        <v>0</v>
      </c>
      <c r="I445" s="17"/>
      <c r="J445" s="17"/>
      <c r="K445" s="42"/>
      <c r="L445" s="60">
        <f t="shared" si="91"/>
        <v>0</v>
      </c>
      <c r="M445" s="16"/>
      <c r="N445" s="60" t="e">
        <f t="shared" si="92"/>
        <v>#NUM!</v>
      </c>
      <c r="O445" s="16"/>
      <c r="P445" s="60" t="e">
        <f t="shared" si="93"/>
        <v>#NUM!</v>
      </c>
      <c r="Q445" s="60"/>
      <c r="R445" s="60">
        <f t="shared" si="94"/>
        <v>491.67</v>
      </c>
      <c r="S445" s="61" t="e">
        <f t="shared" si="95"/>
        <v>#NUM!</v>
      </c>
      <c r="T445" s="60" t="e">
        <f t="shared" si="96"/>
        <v>#NUM!</v>
      </c>
      <c r="U445" s="16"/>
      <c r="V445" s="60">
        <f t="shared" si="97"/>
        <v>0</v>
      </c>
      <c r="W445" s="13">
        <f t="shared" si="98"/>
        <v>0</v>
      </c>
      <c r="X445" s="13">
        <f t="shared" si="99"/>
        <v>0</v>
      </c>
    </row>
    <row r="446" spans="1:24">
      <c r="A446" s="38"/>
      <c r="B446" s="60"/>
      <c r="C446" s="60">
        <f t="shared" si="88"/>
        <v>0</v>
      </c>
      <c r="D446" s="19"/>
      <c r="E446" s="42"/>
      <c r="F446" s="42">
        <f t="shared" si="89"/>
        <v>0</v>
      </c>
      <c r="G446" s="17"/>
      <c r="H446" s="17">
        <f t="shared" si="90"/>
        <v>0</v>
      </c>
      <c r="I446" s="17"/>
      <c r="J446" s="17"/>
      <c r="K446" s="42"/>
      <c r="L446" s="60">
        <f t="shared" si="91"/>
        <v>0</v>
      </c>
      <c r="M446" s="16"/>
      <c r="N446" s="60" t="e">
        <f t="shared" si="92"/>
        <v>#NUM!</v>
      </c>
      <c r="O446" s="16"/>
      <c r="P446" s="60" t="e">
        <f t="shared" si="93"/>
        <v>#NUM!</v>
      </c>
      <c r="Q446" s="60"/>
      <c r="R446" s="60">
        <f t="shared" si="94"/>
        <v>491.67</v>
      </c>
      <c r="S446" s="61" t="e">
        <f t="shared" si="95"/>
        <v>#NUM!</v>
      </c>
      <c r="T446" s="60" t="e">
        <f t="shared" si="96"/>
        <v>#NUM!</v>
      </c>
      <c r="U446" s="16"/>
      <c r="V446" s="60">
        <f t="shared" si="97"/>
        <v>0</v>
      </c>
      <c r="W446" s="13">
        <f t="shared" si="98"/>
        <v>0</v>
      </c>
      <c r="X446" s="13">
        <f t="shared" si="99"/>
        <v>0</v>
      </c>
    </row>
    <row r="447" spans="1:24">
      <c r="A447" s="38"/>
      <c r="B447" s="60"/>
      <c r="C447" s="60">
        <f t="shared" si="88"/>
        <v>0</v>
      </c>
      <c r="D447" s="19"/>
      <c r="E447" s="42"/>
      <c r="F447" s="42">
        <f t="shared" si="89"/>
        <v>0</v>
      </c>
      <c r="G447" s="17"/>
      <c r="H447" s="17">
        <f t="shared" si="90"/>
        <v>0</v>
      </c>
      <c r="I447" s="17"/>
      <c r="J447" s="17"/>
      <c r="K447" s="42"/>
      <c r="L447" s="60">
        <f t="shared" si="91"/>
        <v>0</v>
      </c>
      <c r="M447" s="16"/>
      <c r="N447" s="60" t="e">
        <f t="shared" si="92"/>
        <v>#NUM!</v>
      </c>
      <c r="O447" s="16"/>
      <c r="P447" s="60" t="e">
        <f t="shared" si="93"/>
        <v>#NUM!</v>
      </c>
      <c r="Q447" s="60"/>
      <c r="R447" s="60">
        <f t="shared" si="94"/>
        <v>491.67</v>
      </c>
      <c r="S447" s="61" t="e">
        <f t="shared" si="95"/>
        <v>#NUM!</v>
      </c>
      <c r="T447" s="60" t="e">
        <f t="shared" si="96"/>
        <v>#NUM!</v>
      </c>
      <c r="U447" s="16"/>
      <c r="V447" s="60">
        <f t="shared" si="97"/>
        <v>0</v>
      </c>
      <c r="W447" s="13">
        <f t="shared" si="98"/>
        <v>0</v>
      </c>
      <c r="X447" s="13">
        <f t="shared" si="99"/>
        <v>0</v>
      </c>
    </row>
    <row r="448" spans="1:24">
      <c r="A448" s="38"/>
      <c r="B448" s="60"/>
      <c r="C448" s="60">
        <f t="shared" si="88"/>
        <v>0</v>
      </c>
      <c r="D448" s="19"/>
      <c r="E448" s="42"/>
      <c r="F448" s="42">
        <f t="shared" si="89"/>
        <v>0</v>
      </c>
      <c r="G448" s="17"/>
      <c r="H448" s="17">
        <f t="shared" si="90"/>
        <v>0</v>
      </c>
      <c r="I448" s="17"/>
      <c r="J448" s="17"/>
      <c r="K448" s="42"/>
      <c r="L448" s="60">
        <f t="shared" si="91"/>
        <v>0</v>
      </c>
      <c r="M448" s="16"/>
      <c r="N448" s="60" t="e">
        <f t="shared" si="92"/>
        <v>#NUM!</v>
      </c>
      <c r="O448" s="16"/>
      <c r="P448" s="60" t="e">
        <f t="shared" si="93"/>
        <v>#NUM!</v>
      </c>
      <c r="Q448" s="60"/>
      <c r="R448" s="60">
        <f t="shared" si="94"/>
        <v>491.67</v>
      </c>
      <c r="S448" s="61" t="e">
        <f t="shared" si="95"/>
        <v>#NUM!</v>
      </c>
      <c r="T448" s="60" t="e">
        <f t="shared" si="96"/>
        <v>#NUM!</v>
      </c>
      <c r="U448" s="16"/>
      <c r="V448" s="60">
        <f t="shared" si="97"/>
        <v>0</v>
      </c>
      <c r="W448" s="13">
        <f t="shared" si="98"/>
        <v>0</v>
      </c>
      <c r="X448" s="13">
        <f t="shared" si="99"/>
        <v>0</v>
      </c>
    </row>
    <row r="449" spans="1:24">
      <c r="A449" s="38"/>
      <c r="B449" s="60"/>
      <c r="C449" s="60">
        <f t="shared" si="88"/>
        <v>0</v>
      </c>
      <c r="D449" s="19"/>
      <c r="E449" s="42"/>
      <c r="F449" s="42">
        <f t="shared" si="89"/>
        <v>0</v>
      </c>
      <c r="G449" s="17"/>
      <c r="H449" s="17">
        <f t="shared" si="90"/>
        <v>0</v>
      </c>
      <c r="I449" s="17"/>
      <c r="J449" s="17"/>
      <c r="K449" s="42"/>
      <c r="L449" s="60">
        <f t="shared" si="91"/>
        <v>0</v>
      </c>
      <c r="M449" s="16"/>
      <c r="N449" s="60" t="e">
        <f t="shared" si="92"/>
        <v>#NUM!</v>
      </c>
      <c r="O449" s="16"/>
      <c r="P449" s="60" t="e">
        <f t="shared" si="93"/>
        <v>#NUM!</v>
      </c>
      <c r="Q449" s="60"/>
      <c r="R449" s="60">
        <f t="shared" si="94"/>
        <v>491.67</v>
      </c>
      <c r="S449" s="61" t="e">
        <f t="shared" si="95"/>
        <v>#NUM!</v>
      </c>
      <c r="T449" s="60" t="e">
        <f t="shared" si="96"/>
        <v>#NUM!</v>
      </c>
      <c r="U449" s="16"/>
      <c r="V449" s="60">
        <f t="shared" si="97"/>
        <v>0</v>
      </c>
      <c r="W449" s="13">
        <f t="shared" si="98"/>
        <v>0</v>
      </c>
      <c r="X449" s="13">
        <f t="shared" si="99"/>
        <v>0</v>
      </c>
    </row>
    <row r="450" spans="1:24">
      <c r="A450" s="38"/>
      <c r="B450" s="60"/>
      <c r="C450" s="60">
        <f t="shared" si="88"/>
        <v>0</v>
      </c>
      <c r="D450" s="19"/>
      <c r="E450" s="42"/>
      <c r="F450" s="42">
        <f t="shared" si="89"/>
        <v>0</v>
      </c>
      <c r="G450" s="17"/>
      <c r="H450" s="17">
        <f t="shared" si="90"/>
        <v>0</v>
      </c>
      <c r="I450" s="17"/>
      <c r="J450" s="17"/>
      <c r="K450" s="42"/>
      <c r="L450" s="60">
        <f t="shared" si="91"/>
        <v>0</v>
      </c>
      <c r="M450" s="16"/>
      <c r="N450" s="60" t="e">
        <f t="shared" si="92"/>
        <v>#NUM!</v>
      </c>
      <c r="O450" s="16"/>
      <c r="P450" s="60" t="e">
        <f t="shared" si="93"/>
        <v>#NUM!</v>
      </c>
      <c r="Q450" s="60"/>
      <c r="R450" s="60">
        <f t="shared" si="94"/>
        <v>491.67</v>
      </c>
      <c r="S450" s="61" t="e">
        <f t="shared" si="95"/>
        <v>#NUM!</v>
      </c>
      <c r="T450" s="60" t="e">
        <f t="shared" si="96"/>
        <v>#NUM!</v>
      </c>
      <c r="U450" s="16"/>
      <c r="V450" s="60">
        <f t="shared" si="97"/>
        <v>0</v>
      </c>
      <c r="W450" s="13">
        <f t="shared" si="98"/>
        <v>0</v>
      </c>
      <c r="X450" s="13">
        <f t="shared" si="99"/>
        <v>0</v>
      </c>
    </row>
    <row r="451" spans="1:24">
      <c r="A451" s="38"/>
      <c r="B451" s="60"/>
      <c r="C451" s="60">
        <f t="shared" si="88"/>
        <v>0</v>
      </c>
      <c r="D451" s="19"/>
      <c r="E451" s="42"/>
      <c r="F451" s="42">
        <f t="shared" si="89"/>
        <v>0</v>
      </c>
      <c r="G451" s="17"/>
      <c r="H451" s="17">
        <f t="shared" si="90"/>
        <v>0</v>
      </c>
      <c r="I451" s="17"/>
      <c r="J451" s="17"/>
      <c r="K451" s="42"/>
      <c r="L451" s="60">
        <f t="shared" si="91"/>
        <v>0</v>
      </c>
      <c r="M451" s="16"/>
      <c r="N451" s="60" t="e">
        <f t="shared" si="92"/>
        <v>#NUM!</v>
      </c>
      <c r="O451" s="16"/>
      <c r="P451" s="60" t="e">
        <f t="shared" si="93"/>
        <v>#NUM!</v>
      </c>
      <c r="Q451" s="60"/>
      <c r="R451" s="60">
        <f t="shared" si="94"/>
        <v>491.67</v>
      </c>
      <c r="S451" s="61" t="e">
        <f t="shared" si="95"/>
        <v>#NUM!</v>
      </c>
      <c r="T451" s="60" t="e">
        <f t="shared" si="96"/>
        <v>#NUM!</v>
      </c>
      <c r="U451" s="16"/>
      <c r="V451" s="60">
        <f t="shared" si="97"/>
        <v>0</v>
      </c>
      <c r="W451" s="13">
        <f t="shared" si="98"/>
        <v>0</v>
      </c>
      <c r="X451" s="13">
        <f t="shared" si="99"/>
        <v>0</v>
      </c>
    </row>
    <row r="452" spans="1:24">
      <c r="A452" s="38"/>
      <c r="B452" s="60"/>
      <c r="C452" s="60">
        <f t="shared" si="88"/>
        <v>0</v>
      </c>
      <c r="D452" s="19"/>
      <c r="E452" s="42"/>
      <c r="F452" s="42">
        <f t="shared" si="89"/>
        <v>0</v>
      </c>
      <c r="G452" s="17"/>
      <c r="H452" s="17">
        <f t="shared" si="90"/>
        <v>0</v>
      </c>
      <c r="I452" s="17"/>
      <c r="J452" s="17"/>
      <c r="K452" s="42"/>
      <c r="L452" s="60">
        <f t="shared" si="91"/>
        <v>0</v>
      </c>
      <c r="M452" s="16"/>
      <c r="N452" s="60" t="e">
        <f t="shared" si="92"/>
        <v>#NUM!</v>
      </c>
      <c r="O452" s="16"/>
      <c r="P452" s="60" t="e">
        <f t="shared" si="93"/>
        <v>#NUM!</v>
      </c>
      <c r="Q452" s="60"/>
      <c r="R452" s="60">
        <f t="shared" si="94"/>
        <v>491.67</v>
      </c>
      <c r="S452" s="61" t="e">
        <f t="shared" si="95"/>
        <v>#NUM!</v>
      </c>
      <c r="T452" s="60" t="e">
        <f t="shared" si="96"/>
        <v>#NUM!</v>
      </c>
      <c r="U452" s="16"/>
      <c r="V452" s="60">
        <f t="shared" si="97"/>
        <v>0</v>
      </c>
      <c r="W452" s="13">
        <f t="shared" si="98"/>
        <v>0</v>
      </c>
      <c r="X452" s="13">
        <f t="shared" si="99"/>
        <v>0</v>
      </c>
    </row>
    <row r="453" spans="1:24">
      <c r="A453" s="38"/>
      <c r="B453" s="60"/>
      <c r="C453" s="60">
        <f t="shared" si="88"/>
        <v>0</v>
      </c>
      <c r="D453" s="19"/>
      <c r="E453" s="42"/>
      <c r="F453" s="42">
        <f t="shared" si="89"/>
        <v>0</v>
      </c>
      <c r="G453" s="17"/>
      <c r="H453" s="17">
        <f t="shared" si="90"/>
        <v>0</v>
      </c>
      <c r="I453" s="17"/>
      <c r="J453" s="17"/>
      <c r="K453" s="42"/>
      <c r="L453" s="60">
        <f t="shared" si="91"/>
        <v>0</v>
      </c>
      <c r="M453" s="16"/>
      <c r="N453" s="60" t="e">
        <f t="shared" si="92"/>
        <v>#NUM!</v>
      </c>
      <c r="O453" s="16"/>
      <c r="P453" s="60" t="e">
        <f t="shared" si="93"/>
        <v>#NUM!</v>
      </c>
      <c r="Q453" s="60"/>
      <c r="R453" s="60">
        <f t="shared" si="94"/>
        <v>491.67</v>
      </c>
      <c r="S453" s="61" t="e">
        <f t="shared" si="95"/>
        <v>#NUM!</v>
      </c>
      <c r="T453" s="60" t="e">
        <f t="shared" si="96"/>
        <v>#NUM!</v>
      </c>
      <c r="U453" s="16"/>
      <c r="V453" s="60">
        <f t="shared" si="97"/>
        <v>0</v>
      </c>
      <c r="W453" s="13">
        <f t="shared" si="98"/>
        <v>0</v>
      </c>
      <c r="X453" s="13">
        <f t="shared" si="99"/>
        <v>0</v>
      </c>
    </row>
    <row r="454" spans="1:24">
      <c r="A454" s="38"/>
      <c r="B454" s="60"/>
      <c r="C454" s="60">
        <f t="shared" si="88"/>
        <v>0</v>
      </c>
      <c r="D454" s="19"/>
      <c r="E454" s="42"/>
      <c r="F454" s="42">
        <f t="shared" si="89"/>
        <v>0</v>
      </c>
      <c r="G454" s="17"/>
      <c r="H454" s="17">
        <f t="shared" si="90"/>
        <v>0</v>
      </c>
      <c r="I454" s="17"/>
      <c r="J454" s="17"/>
      <c r="K454" s="42"/>
      <c r="L454" s="60">
        <f t="shared" si="91"/>
        <v>0</v>
      </c>
      <c r="M454" s="16"/>
      <c r="N454" s="60" t="e">
        <f t="shared" si="92"/>
        <v>#NUM!</v>
      </c>
      <c r="O454" s="16"/>
      <c r="P454" s="60" t="e">
        <f t="shared" si="93"/>
        <v>#NUM!</v>
      </c>
      <c r="Q454" s="60"/>
      <c r="R454" s="60">
        <f t="shared" si="94"/>
        <v>491.67</v>
      </c>
      <c r="S454" s="61" t="e">
        <f t="shared" si="95"/>
        <v>#NUM!</v>
      </c>
      <c r="T454" s="60" t="e">
        <f t="shared" si="96"/>
        <v>#NUM!</v>
      </c>
      <c r="U454" s="16"/>
      <c r="V454" s="60">
        <f t="shared" si="97"/>
        <v>0</v>
      </c>
      <c r="W454" s="13">
        <f t="shared" si="98"/>
        <v>0</v>
      </c>
      <c r="X454" s="13">
        <f t="shared" si="99"/>
        <v>0</v>
      </c>
    </row>
    <row r="455" spans="1:24">
      <c r="A455" s="38"/>
      <c r="B455" s="60"/>
      <c r="C455" s="60">
        <f t="shared" si="88"/>
        <v>0</v>
      </c>
      <c r="D455" s="19"/>
      <c r="E455" s="42"/>
      <c r="F455" s="42">
        <f t="shared" si="89"/>
        <v>0</v>
      </c>
      <c r="G455" s="17"/>
      <c r="H455" s="17">
        <f t="shared" si="90"/>
        <v>0</v>
      </c>
      <c r="I455" s="17"/>
      <c r="J455" s="17"/>
      <c r="K455" s="42"/>
      <c r="L455" s="60">
        <f t="shared" si="91"/>
        <v>0</v>
      </c>
      <c r="M455" s="16"/>
      <c r="N455" s="60" t="e">
        <f t="shared" si="92"/>
        <v>#NUM!</v>
      </c>
      <c r="O455" s="16"/>
      <c r="P455" s="60" t="e">
        <f t="shared" si="93"/>
        <v>#NUM!</v>
      </c>
      <c r="Q455" s="60"/>
      <c r="R455" s="60">
        <f t="shared" si="94"/>
        <v>491.67</v>
      </c>
      <c r="S455" s="61" t="e">
        <f t="shared" si="95"/>
        <v>#NUM!</v>
      </c>
      <c r="T455" s="60" t="e">
        <f t="shared" si="96"/>
        <v>#NUM!</v>
      </c>
      <c r="U455" s="16"/>
      <c r="V455" s="60">
        <f t="shared" si="97"/>
        <v>0</v>
      </c>
      <c r="W455" s="13">
        <f t="shared" si="98"/>
        <v>0</v>
      </c>
      <c r="X455" s="13">
        <f t="shared" si="99"/>
        <v>0</v>
      </c>
    </row>
    <row r="456" spans="1:24">
      <c r="A456" s="38"/>
      <c r="B456" s="60"/>
      <c r="C456" s="60">
        <f t="shared" si="88"/>
        <v>0</v>
      </c>
      <c r="D456" s="19"/>
      <c r="E456" s="42"/>
      <c r="F456" s="42">
        <f t="shared" si="89"/>
        <v>0</v>
      </c>
      <c r="G456" s="17"/>
      <c r="H456" s="17">
        <f t="shared" si="90"/>
        <v>0</v>
      </c>
      <c r="I456" s="17"/>
      <c r="J456" s="17"/>
      <c r="K456" s="42"/>
      <c r="L456" s="60">
        <f t="shared" si="91"/>
        <v>0</v>
      </c>
      <c r="M456" s="16"/>
      <c r="N456" s="60" t="e">
        <f t="shared" si="92"/>
        <v>#NUM!</v>
      </c>
      <c r="O456" s="16"/>
      <c r="P456" s="60" t="e">
        <f t="shared" si="93"/>
        <v>#NUM!</v>
      </c>
      <c r="Q456" s="60"/>
      <c r="R456" s="60">
        <f t="shared" si="94"/>
        <v>491.67</v>
      </c>
      <c r="S456" s="61" t="e">
        <f t="shared" si="95"/>
        <v>#NUM!</v>
      </c>
      <c r="T456" s="60" t="e">
        <f t="shared" si="96"/>
        <v>#NUM!</v>
      </c>
      <c r="U456" s="16"/>
      <c r="V456" s="60">
        <f t="shared" si="97"/>
        <v>0</v>
      </c>
      <c r="W456" s="13">
        <f t="shared" si="98"/>
        <v>0</v>
      </c>
      <c r="X456" s="13">
        <f t="shared" si="99"/>
        <v>0</v>
      </c>
    </row>
    <row r="457" spans="1:24">
      <c r="A457" s="38"/>
      <c r="B457" s="60"/>
      <c r="C457" s="60">
        <f t="shared" si="88"/>
        <v>0</v>
      </c>
      <c r="D457" s="19"/>
      <c r="E457" s="42"/>
      <c r="F457" s="42">
        <f t="shared" si="89"/>
        <v>0</v>
      </c>
      <c r="G457" s="17"/>
      <c r="H457" s="17">
        <f t="shared" si="90"/>
        <v>0</v>
      </c>
      <c r="I457" s="17"/>
      <c r="J457" s="17"/>
      <c r="K457" s="42"/>
      <c r="L457" s="60">
        <f t="shared" si="91"/>
        <v>0</v>
      </c>
      <c r="M457" s="16"/>
      <c r="N457" s="60" t="e">
        <f t="shared" si="92"/>
        <v>#NUM!</v>
      </c>
      <c r="O457" s="16"/>
      <c r="P457" s="60" t="e">
        <f t="shared" si="93"/>
        <v>#NUM!</v>
      </c>
      <c r="Q457" s="60"/>
      <c r="R457" s="60">
        <f t="shared" si="94"/>
        <v>491.67</v>
      </c>
      <c r="S457" s="61" t="e">
        <f t="shared" si="95"/>
        <v>#NUM!</v>
      </c>
      <c r="T457" s="60" t="e">
        <f t="shared" si="96"/>
        <v>#NUM!</v>
      </c>
      <c r="U457" s="16"/>
      <c r="V457" s="60">
        <f t="shared" si="97"/>
        <v>0</v>
      </c>
      <c r="W457" s="13">
        <f t="shared" si="98"/>
        <v>0</v>
      </c>
      <c r="X457" s="13">
        <f t="shared" si="99"/>
        <v>0</v>
      </c>
    </row>
    <row r="458" spans="1:24">
      <c r="A458" s="38"/>
      <c r="B458" s="60"/>
      <c r="C458" s="60">
        <f t="shared" si="88"/>
        <v>0</v>
      </c>
      <c r="D458" s="19"/>
      <c r="E458" s="42"/>
      <c r="F458" s="42">
        <f t="shared" si="89"/>
        <v>0</v>
      </c>
      <c r="G458" s="17"/>
      <c r="H458" s="17">
        <f t="shared" si="90"/>
        <v>0</v>
      </c>
      <c r="I458" s="17"/>
      <c r="J458" s="17"/>
      <c r="K458" s="42"/>
      <c r="L458" s="60">
        <f t="shared" si="91"/>
        <v>0</v>
      </c>
      <c r="M458" s="16"/>
      <c r="N458" s="60" t="e">
        <f t="shared" si="92"/>
        <v>#NUM!</v>
      </c>
      <c r="O458" s="16"/>
      <c r="P458" s="60" t="e">
        <f t="shared" si="93"/>
        <v>#NUM!</v>
      </c>
      <c r="Q458" s="60"/>
      <c r="R458" s="60">
        <f t="shared" si="94"/>
        <v>491.67</v>
      </c>
      <c r="S458" s="61" t="e">
        <f t="shared" si="95"/>
        <v>#NUM!</v>
      </c>
      <c r="T458" s="60" t="e">
        <f t="shared" si="96"/>
        <v>#NUM!</v>
      </c>
      <c r="U458" s="16"/>
      <c r="V458" s="60">
        <f t="shared" si="97"/>
        <v>0</v>
      </c>
      <c r="W458" s="13">
        <f t="shared" si="98"/>
        <v>0</v>
      </c>
      <c r="X458" s="13">
        <f t="shared" si="99"/>
        <v>0</v>
      </c>
    </row>
    <row r="459" spans="1:24">
      <c r="A459" s="38"/>
      <c r="B459" s="60"/>
      <c r="C459" s="60">
        <f t="shared" si="88"/>
        <v>0</v>
      </c>
      <c r="D459" s="19"/>
      <c r="E459" s="42"/>
      <c r="F459" s="42">
        <f t="shared" si="89"/>
        <v>0</v>
      </c>
      <c r="G459" s="17"/>
      <c r="H459" s="17">
        <f t="shared" si="90"/>
        <v>0</v>
      </c>
      <c r="I459" s="17"/>
      <c r="J459" s="17"/>
      <c r="K459" s="42"/>
      <c r="L459" s="60">
        <f t="shared" si="91"/>
        <v>0</v>
      </c>
      <c r="M459" s="16"/>
      <c r="N459" s="60" t="e">
        <f t="shared" si="92"/>
        <v>#NUM!</v>
      </c>
      <c r="O459" s="16"/>
      <c r="P459" s="60" t="e">
        <f t="shared" si="93"/>
        <v>#NUM!</v>
      </c>
      <c r="Q459" s="60"/>
      <c r="R459" s="60">
        <f t="shared" si="94"/>
        <v>491.67</v>
      </c>
      <c r="S459" s="61" t="e">
        <f t="shared" si="95"/>
        <v>#NUM!</v>
      </c>
      <c r="T459" s="60" t="e">
        <f t="shared" si="96"/>
        <v>#NUM!</v>
      </c>
      <c r="U459" s="16"/>
      <c r="V459" s="60">
        <f t="shared" si="97"/>
        <v>0</v>
      </c>
      <c r="W459" s="13">
        <f t="shared" si="98"/>
        <v>0</v>
      </c>
      <c r="X459" s="13">
        <f t="shared" si="99"/>
        <v>0</v>
      </c>
    </row>
    <row r="460" spans="1:24">
      <c r="A460" s="38"/>
      <c r="B460" s="60"/>
      <c r="C460" s="60">
        <f t="shared" si="88"/>
        <v>0</v>
      </c>
      <c r="D460" s="19"/>
      <c r="E460" s="42"/>
      <c r="F460" s="42">
        <f t="shared" si="89"/>
        <v>0</v>
      </c>
      <c r="G460" s="17"/>
      <c r="H460" s="17">
        <f t="shared" si="90"/>
        <v>0</v>
      </c>
      <c r="I460" s="17"/>
      <c r="J460" s="17"/>
      <c r="K460" s="42"/>
      <c r="L460" s="60">
        <f t="shared" si="91"/>
        <v>0</v>
      </c>
      <c r="M460" s="16"/>
      <c r="N460" s="60" t="e">
        <f t="shared" si="92"/>
        <v>#NUM!</v>
      </c>
      <c r="O460" s="16"/>
      <c r="P460" s="60" t="e">
        <f t="shared" si="93"/>
        <v>#NUM!</v>
      </c>
      <c r="Q460" s="60"/>
      <c r="R460" s="60">
        <f t="shared" si="94"/>
        <v>491.67</v>
      </c>
      <c r="S460" s="61" t="e">
        <f t="shared" si="95"/>
        <v>#NUM!</v>
      </c>
      <c r="T460" s="60" t="e">
        <f t="shared" si="96"/>
        <v>#NUM!</v>
      </c>
      <c r="U460" s="16"/>
      <c r="V460" s="60">
        <f t="shared" si="97"/>
        <v>0</v>
      </c>
      <c r="W460" s="13">
        <f t="shared" si="98"/>
        <v>0</v>
      </c>
      <c r="X460" s="13">
        <f t="shared" si="99"/>
        <v>0</v>
      </c>
    </row>
    <row r="461" spans="1:24">
      <c r="A461" s="38"/>
      <c r="B461" s="60"/>
      <c r="C461" s="60">
        <f t="shared" si="88"/>
        <v>0</v>
      </c>
      <c r="D461" s="19"/>
      <c r="E461" s="42"/>
      <c r="F461" s="42">
        <f t="shared" si="89"/>
        <v>0</v>
      </c>
      <c r="G461" s="17"/>
      <c r="H461" s="17">
        <f t="shared" si="90"/>
        <v>0</v>
      </c>
      <c r="I461" s="17"/>
      <c r="J461" s="17"/>
      <c r="K461" s="42"/>
      <c r="L461" s="60">
        <f t="shared" si="91"/>
        <v>0</v>
      </c>
      <c r="M461" s="16"/>
      <c r="N461" s="60" t="e">
        <f t="shared" si="92"/>
        <v>#NUM!</v>
      </c>
      <c r="O461" s="16"/>
      <c r="P461" s="60" t="e">
        <f t="shared" si="93"/>
        <v>#NUM!</v>
      </c>
      <c r="Q461" s="60"/>
      <c r="R461" s="60">
        <f t="shared" si="94"/>
        <v>491.67</v>
      </c>
      <c r="S461" s="61" t="e">
        <f t="shared" si="95"/>
        <v>#NUM!</v>
      </c>
      <c r="T461" s="60" t="e">
        <f t="shared" si="96"/>
        <v>#NUM!</v>
      </c>
      <c r="U461" s="16"/>
      <c r="V461" s="60">
        <f t="shared" si="97"/>
        <v>0</v>
      </c>
      <c r="W461" s="13">
        <f t="shared" si="98"/>
        <v>0</v>
      </c>
      <c r="X461" s="13">
        <f t="shared" si="99"/>
        <v>0</v>
      </c>
    </row>
    <row r="462" spans="1:24">
      <c r="A462" s="38"/>
      <c r="B462" s="60"/>
      <c r="C462" s="60">
        <f t="shared" si="88"/>
        <v>0</v>
      </c>
      <c r="D462" s="19"/>
      <c r="E462" s="42"/>
      <c r="F462" s="42">
        <f t="shared" si="89"/>
        <v>0</v>
      </c>
      <c r="G462" s="17"/>
      <c r="H462" s="17">
        <f t="shared" si="90"/>
        <v>0</v>
      </c>
      <c r="I462" s="17"/>
      <c r="J462" s="17"/>
      <c r="K462" s="42"/>
      <c r="L462" s="60">
        <f t="shared" si="91"/>
        <v>0</v>
      </c>
      <c r="M462" s="16"/>
      <c r="N462" s="60" t="e">
        <f t="shared" si="92"/>
        <v>#NUM!</v>
      </c>
      <c r="O462" s="16"/>
      <c r="P462" s="60" t="e">
        <f t="shared" si="93"/>
        <v>#NUM!</v>
      </c>
      <c r="Q462" s="60"/>
      <c r="R462" s="60">
        <f t="shared" si="94"/>
        <v>491.67</v>
      </c>
      <c r="S462" s="61" t="e">
        <f t="shared" si="95"/>
        <v>#NUM!</v>
      </c>
      <c r="T462" s="60" t="e">
        <f t="shared" si="96"/>
        <v>#NUM!</v>
      </c>
      <c r="U462" s="16"/>
      <c r="V462" s="60">
        <f t="shared" si="97"/>
        <v>0</v>
      </c>
      <c r="W462" s="13">
        <f t="shared" si="98"/>
        <v>0</v>
      </c>
      <c r="X462" s="13">
        <f t="shared" si="99"/>
        <v>0</v>
      </c>
    </row>
    <row r="463" spans="1:24">
      <c r="A463" s="38"/>
      <c r="B463" s="60"/>
      <c r="C463" s="60">
        <f t="shared" ref="C463:C500" si="100">8.34*B463</f>
        <v>0</v>
      </c>
      <c r="D463" s="19"/>
      <c r="E463" s="42"/>
      <c r="F463" s="42">
        <f t="shared" ref="F463:F500" si="101">E463/6.895</f>
        <v>0</v>
      </c>
      <c r="G463" s="17"/>
      <c r="H463" s="17">
        <f t="shared" ref="H463:H500" si="102">G463/6.895</f>
        <v>0</v>
      </c>
      <c r="I463" s="17"/>
      <c r="J463" s="17"/>
      <c r="K463" s="42"/>
      <c r="L463" s="60">
        <f t="shared" ref="L463:L500" si="103">(J463-I463)/(90-10)</f>
        <v>0</v>
      </c>
      <c r="M463" s="16"/>
      <c r="N463" s="60" t="e">
        <f t="shared" ref="N463:N500" si="104">15.64-1.854*L463^0.5-(0.8742-0.328*L463^0.5)*LN(H463)</f>
        <v>#NUM!</v>
      </c>
      <c r="O463" s="16"/>
      <c r="P463" s="60" t="e">
        <f t="shared" ref="P463:P500" si="105">8742-1042*L463^0.5-(1049-179.4*L463^0.5)*LN(H463)</f>
        <v>#NUM!</v>
      </c>
      <c r="Q463" s="60"/>
      <c r="R463" s="60">
        <f t="shared" ref="R463:R500" si="106">459.67+32+Q463*1.8</f>
        <v>491.67</v>
      </c>
      <c r="S463" s="61" t="e">
        <f t="shared" ref="S463:S500" si="107">EXP(N463-(P463/R463))</f>
        <v>#NUM!</v>
      </c>
      <c r="T463" s="60" t="e">
        <f t="shared" ref="T463:T500" si="108">S463*6.895</f>
        <v>#NUM!</v>
      </c>
      <c r="U463" s="16"/>
      <c r="V463" s="60">
        <f t="shared" ref="V463:V500" si="109">U463*6.895</f>
        <v>0</v>
      </c>
      <c r="W463" s="13">
        <f t="shared" ref="W463:W500" si="110">IF((G463="")+(I463="")+(J463="")+(Q463=""),U463,S463)</f>
        <v>0</v>
      </c>
      <c r="X463" s="13">
        <f t="shared" ref="X463:X500" si="111">W463*6.895</f>
        <v>0</v>
      </c>
    </row>
    <row r="464" spans="1:24">
      <c r="A464" s="38"/>
      <c r="B464" s="60"/>
      <c r="C464" s="60">
        <f t="shared" si="100"/>
        <v>0</v>
      </c>
      <c r="D464" s="19"/>
      <c r="E464" s="42"/>
      <c r="F464" s="42">
        <f t="shared" si="101"/>
        <v>0</v>
      </c>
      <c r="G464" s="17"/>
      <c r="H464" s="17">
        <f t="shared" si="102"/>
        <v>0</v>
      </c>
      <c r="I464" s="17"/>
      <c r="J464" s="17"/>
      <c r="K464" s="42"/>
      <c r="L464" s="60">
        <f t="shared" si="103"/>
        <v>0</v>
      </c>
      <c r="M464" s="16"/>
      <c r="N464" s="60" t="e">
        <f t="shared" si="104"/>
        <v>#NUM!</v>
      </c>
      <c r="O464" s="16"/>
      <c r="P464" s="60" t="e">
        <f t="shared" si="105"/>
        <v>#NUM!</v>
      </c>
      <c r="Q464" s="60"/>
      <c r="R464" s="60">
        <f t="shared" si="106"/>
        <v>491.67</v>
      </c>
      <c r="S464" s="61" t="e">
        <f t="shared" si="107"/>
        <v>#NUM!</v>
      </c>
      <c r="T464" s="60" t="e">
        <f t="shared" si="108"/>
        <v>#NUM!</v>
      </c>
      <c r="U464" s="16"/>
      <c r="V464" s="60">
        <f t="shared" si="109"/>
        <v>0</v>
      </c>
      <c r="W464" s="13">
        <f t="shared" si="110"/>
        <v>0</v>
      </c>
      <c r="X464" s="13">
        <f t="shared" si="111"/>
        <v>0</v>
      </c>
    </row>
    <row r="465" spans="1:24">
      <c r="A465" s="38"/>
      <c r="B465" s="60"/>
      <c r="C465" s="60">
        <f t="shared" si="100"/>
        <v>0</v>
      </c>
      <c r="D465" s="19"/>
      <c r="E465" s="42"/>
      <c r="F465" s="42">
        <f t="shared" si="101"/>
        <v>0</v>
      </c>
      <c r="G465" s="17"/>
      <c r="H465" s="17">
        <f t="shared" si="102"/>
        <v>0</v>
      </c>
      <c r="I465" s="17"/>
      <c r="J465" s="17"/>
      <c r="K465" s="42"/>
      <c r="L465" s="60">
        <f t="shared" si="103"/>
        <v>0</v>
      </c>
      <c r="M465" s="16"/>
      <c r="N465" s="60" t="e">
        <f t="shared" si="104"/>
        <v>#NUM!</v>
      </c>
      <c r="O465" s="16"/>
      <c r="P465" s="60" t="e">
        <f t="shared" si="105"/>
        <v>#NUM!</v>
      </c>
      <c r="Q465" s="60"/>
      <c r="R465" s="60">
        <f t="shared" si="106"/>
        <v>491.67</v>
      </c>
      <c r="S465" s="61" t="e">
        <f t="shared" si="107"/>
        <v>#NUM!</v>
      </c>
      <c r="T465" s="60" t="e">
        <f t="shared" si="108"/>
        <v>#NUM!</v>
      </c>
      <c r="U465" s="16"/>
      <c r="V465" s="60">
        <f t="shared" si="109"/>
        <v>0</v>
      </c>
      <c r="W465" s="13">
        <f t="shared" si="110"/>
        <v>0</v>
      </c>
      <c r="X465" s="13">
        <f t="shared" si="111"/>
        <v>0</v>
      </c>
    </row>
    <row r="466" spans="1:24">
      <c r="A466" s="38"/>
      <c r="B466" s="60"/>
      <c r="C466" s="60">
        <f t="shared" si="100"/>
        <v>0</v>
      </c>
      <c r="D466" s="19"/>
      <c r="E466" s="42"/>
      <c r="F466" s="42">
        <f t="shared" si="101"/>
        <v>0</v>
      </c>
      <c r="G466" s="17"/>
      <c r="H466" s="17">
        <f t="shared" si="102"/>
        <v>0</v>
      </c>
      <c r="I466" s="17"/>
      <c r="J466" s="17"/>
      <c r="K466" s="42"/>
      <c r="L466" s="60">
        <f t="shared" si="103"/>
        <v>0</v>
      </c>
      <c r="M466" s="16"/>
      <c r="N466" s="60" t="e">
        <f t="shared" si="104"/>
        <v>#NUM!</v>
      </c>
      <c r="O466" s="16"/>
      <c r="P466" s="60" t="e">
        <f t="shared" si="105"/>
        <v>#NUM!</v>
      </c>
      <c r="Q466" s="60"/>
      <c r="R466" s="60">
        <f t="shared" si="106"/>
        <v>491.67</v>
      </c>
      <c r="S466" s="61" t="e">
        <f t="shared" si="107"/>
        <v>#NUM!</v>
      </c>
      <c r="T466" s="60" t="e">
        <f t="shared" si="108"/>
        <v>#NUM!</v>
      </c>
      <c r="U466" s="16"/>
      <c r="V466" s="60">
        <f t="shared" si="109"/>
        <v>0</v>
      </c>
      <c r="W466" s="13">
        <f t="shared" si="110"/>
        <v>0</v>
      </c>
      <c r="X466" s="13">
        <f t="shared" si="111"/>
        <v>0</v>
      </c>
    </row>
    <row r="467" spans="1:24">
      <c r="A467" s="38"/>
      <c r="B467" s="60"/>
      <c r="C467" s="60">
        <f t="shared" si="100"/>
        <v>0</v>
      </c>
      <c r="D467" s="19"/>
      <c r="E467" s="42"/>
      <c r="F467" s="42">
        <f t="shared" si="101"/>
        <v>0</v>
      </c>
      <c r="G467" s="17"/>
      <c r="H467" s="17">
        <f t="shared" si="102"/>
        <v>0</v>
      </c>
      <c r="I467" s="17"/>
      <c r="J467" s="17"/>
      <c r="K467" s="42"/>
      <c r="L467" s="60">
        <f t="shared" si="103"/>
        <v>0</v>
      </c>
      <c r="M467" s="16"/>
      <c r="N467" s="60" t="e">
        <f t="shared" si="104"/>
        <v>#NUM!</v>
      </c>
      <c r="O467" s="16"/>
      <c r="P467" s="60" t="e">
        <f t="shared" si="105"/>
        <v>#NUM!</v>
      </c>
      <c r="Q467" s="60"/>
      <c r="R467" s="60">
        <f t="shared" si="106"/>
        <v>491.67</v>
      </c>
      <c r="S467" s="61" t="e">
        <f t="shared" si="107"/>
        <v>#NUM!</v>
      </c>
      <c r="T467" s="60" t="e">
        <f t="shared" si="108"/>
        <v>#NUM!</v>
      </c>
      <c r="U467" s="16"/>
      <c r="V467" s="60">
        <f t="shared" si="109"/>
        <v>0</v>
      </c>
      <c r="W467" s="13">
        <f t="shared" si="110"/>
        <v>0</v>
      </c>
      <c r="X467" s="13">
        <f t="shared" si="111"/>
        <v>0</v>
      </c>
    </row>
    <row r="468" spans="1:24">
      <c r="A468" s="38"/>
      <c r="B468" s="60"/>
      <c r="C468" s="60">
        <f t="shared" si="100"/>
        <v>0</v>
      </c>
      <c r="D468" s="19"/>
      <c r="E468" s="42"/>
      <c r="F468" s="42">
        <f t="shared" si="101"/>
        <v>0</v>
      </c>
      <c r="G468" s="17"/>
      <c r="H468" s="17">
        <f t="shared" si="102"/>
        <v>0</v>
      </c>
      <c r="I468" s="17"/>
      <c r="J468" s="17"/>
      <c r="K468" s="42"/>
      <c r="L468" s="60">
        <f t="shared" si="103"/>
        <v>0</v>
      </c>
      <c r="M468" s="16"/>
      <c r="N468" s="60" t="e">
        <f t="shared" si="104"/>
        <v>#NUM!</v>
      </c>
      <c r="O468" s="16"/>
      <c r="P468" s="60" t="e">
        <f t="shared" si="105"/>
        <v>#NUM!</v>
      </c>
      <c r="Q468" s="60"/>
      <c r="R468" s="60">
        <f t="shared" si="106"/>
        <v>491.67</v>
      </c>
      <c r="S468" s="61" t="e">
        <f t="shared" si="107"/>
        <v>#NUM!</v>
      </c>
      <c r="T468" s="60" t="e">
        <f t="shared" si="108"/>
        <v>#NUM!</v>
      </c>
      <c r="U468" s="16"/>
      <c r="V468" s="60">
        <f t="shared" si="109"/>
        <v>0</v>
      </c>
      <c r="W468" s="13">
        <f t="shared" si="110"/>
        <v>0</v>
      </c>
      <c r="X468" s="13">
        <f t="shared" si="111"/>
        <v>0</v>
      </c>
    </row>
    <row r="469" spans="1:24">
      <c r="A469" s="38"/>
      <c r="B469" s="60"/>
      <c r="C469" s="60">
        <f t="shared" si="100"/>
        <v>0</v>
      </c>
      <c r="D469" s="19"/>
      <c r="E469" s="42"/>
      <c r="F469" s="42">
        <f t="shared" si="101"/>
        <v>0</v>
      </c>
      <c r="G469" s="17"/>
      <c r="H469" s="17">
        <f t="shared" si="102"/>
        <v>0</v>
      </c>
      <c r="I469" s="17"/>
      <c r="J469" s="17"/>
      <c r="K469" s="42"/>
      <c r="L469" s="60">
        <f t="shared" si="103"/>
        <v>0</v>
      </c>
      <c r="M469" s="16"/>
      <c r="N469" s="60" t="e">
        <f t="shared" si="104"/>
        <v>#NUM!</v>
      </c>
      <c r="O469" s="16"/>
      <c r="P469" s="60" t="e">
        <f t="shared" si="105"/>
        <v>#NUM!</v>
      </c>
      <c r="Q469" s="60"/>
      <c r="R469" s="60">
        <f t="shared" si="106"/>
        <v>491.67</v>
      </c>
      <c r="S469" s="61" t="e">
        <f t="shared" si="107"/>
        <v>#NUM!</v>
      </c>
      <c r="T469" s="60" t="e">
        <f t="shared" si="108"/>
        <v>#NUM!</v>
      </c>
      <c r="U469" s="16"/>
      <c r="V469" s="60">
        <f t="shared" si="109"/>
        <v>0</v>
      </c>
      <c r="W469" s="13">
        <f t="shared" si="110"/>
        <v>0</v>
      </c>
      <c r="X469" s="13">
        <f t="shared" si="111"/>
        <v>0</v>
      </c>
    </row>
    <row r="470" spans="1:24">
      <c r="A470" s="38"/>
      <c r="B470" s="60"/>
      <c r="C470" s="60">
        <f t="shared" si="100"/>
        <v>0</v>
      </c>
      <c r="D470" s="19"/>
      <c r="E470" s="42"/>
      <c r="F470" s="42">
        <f t="shared" si="101"/>
        <v>0</v>
      </c>
      <c r="G470" s="17"/>
      <c r="H470" s="17">
        <f t="shared" si="102"/>
        <v>0</v>
      </c>
      <c r="I470" s="17"/>
      <c r="J470" s="17"/>
      <c r="K470" s="42"/>
      <c r="L470" s="60">
        <f t="shared" si="103"/>
        <v>0</v>
      </c>
      <c r="M470" s="16"/>
      <c r="N470" s="60" t="e">
        <f t="shared" si="104"/>
        <v>#NUM!</v>
      </c>
      <c r="O470" s="16"/>
      <c r="P470" s="60" t="e">
        <f t="shared" si="105"/>
        <v>#NUM!</v>
      </c>
      <c r="Q470" s="60"/>
      <c r="R470" s="60">
        <f t="shared" si="106"/>
        <v>491.67</v>
      </c>
      <c r="S470" s="61" t="e">
        <f t="shared" si="107"/>
        <v>#NUM!</v>
      </c>
      <c r="T470" s="60" t="e">
        <f t="shared" si="108"/>
        <v>#NUM!</v>
      </c>
      <c r="U470" s="16"/>
      <c r="V470" s="60">
        <f t="shared" si="109"/>
        <v>0</v>
      </c>
      <c r="W470" s="13">
        <f t="shared" si="110"/>
        <v>0</v>
      </c>
      <c r="X470" s="13">
        <f t="shared" si="111"/>
        <v>0</v>
      </c>
    </row>
    <row r="471" spans="1:24">
      <c r="A471" s="38"/>
      <c r="B471" s="60"/>
      <c r="C471" s="60">
        <f t="shared" si="100"/>
        <v>0</v>
      </c>
      <c r="D471" s="19"/>
      <c r="E471" s="42"/>
      <c r="F471" s="42">
        <f t="shared" si="101"/>
        <v>0</v>
      </c>
      <c r="G471" s="17"/>
      <c r="H471" s="17">
        <f t="shared" si="102"/>
        <v>0</v>
      </c>
      <c r="I471" s="17"/>
      <c r="J471" s="17"/>
      <c r="K471" s="42"/>
      <c r="L471" s="60">
        <f t="shared" si="103"/>
        <v>0</v>
      </c>
      <c r="M471" s="16"/>
      <c r="N471" s="60" t="e">
        <f t="shared" si="104"/>
        <v>#NUM!</v>
      </c>
      <c r="O471" s="16"/>
      <c r="P471" s="60" t="e">
        <f t="shared" si="105"/>
        <v>#NUM!</v>
      </c>
      <c r="Q471" s="60"/>
      <c r="R471" s="60">
        <f t="shared" si="106"/>
        <v>491.67</v>
      </c>
      <c r="S471" s="61" t="e">
        <f t="shared" si="107"/>
        <v>#NUM!</v>
      </c>
      <c r="T471" s="60" t="e">
        <f t="shared" si="108"/>
        <v>#NUM!</v>
      </c>
      <c r="U471" s="16"/>
      <c r="V471" s="60">
        <f t="shared" si="109"/>
        <v>0</v>
      </c>
      <c r="W471" s="13">
        <f t="shared" si="110"/>
        <v>0</v>
      </c>
      <c r="X471" s="13">
        <f t="shared" si="111"/>
        <v>0</v>
      </c>
    </row>
    <row r="472" spans="1:24">
      <c r="A472" s="38"/>
      <c r="B472" s="60"/>
      <c r="C472" s="60">
        <f t="shared" si="100"/>
        <v>0</v>
      </c>
      <c r="D472" s="19"/>
      <c r="E472" s="42"/>
      <c r="F472" s="42">
        <f t="shared" si="101"/>
        <v>0</v>
      </c>
      <c r="G472" s="17"/>
      <c r="H472" s="17">
        <f t="shared" si="102"/>
        <v>0</v>
      </c>
      <c r="I472" s="17"/>
      <c r="J472" s="17"/>
      <c r="K472" s="42"/>
      <c r="L472" s="60">
        <f t="shared" si="103"/>
        <v>0</v>
      </c>
      <c r="M472" s="16"/>
      <c r="N472" s="60" t="e">
        <f t="shared" si="104"/>
        <v>#NUM!</v>
      </c>
      <c r="O472" s="16"/>
      <c r="P472" s="60" t="e">
        <f t="shared" si="105"/>
        <v>#NUM!</v>
      </c>
      <c r="Q472" s="60"/>
      <c r="R472" s="60">
        <f t="shared" si="106"/>
        <v>491.67</v>
      </c>
      <c r="S472" s="61" t="e">
        <f t="shared" si="107"/>
        <v>#NUM!</v>
      </c>
      <c r="T472" s="60" t="e">
        <f t="shared" si="108"/>
        <v>#NUM!</v>
      </c>
      <c r="U472" s="16"/>
      <c r="V472" s="60">
        <f t="shared" si="109"/>
        <v>0</v>
      </c>
      <c r="W472" s="13">
        <f t="shared" si="110"/>
        <v>0</v>
      </c>
      <c r="X472" s="13">
        <f t="shared" si="111"/>
        <v>0</v>
      </c>
    </row>
    <row r="473" spans="1:24">
      <c r="A473" s="38"/>
      <c r="B473" s="60"/>
      <c r="C473" s="60">
        <f t="shared" si="100"/>
        <v>0</v>
      </c>
      <c r="D473" s="19"/>
      <c r="E473" s="42"/>
      <c r="F473" s="42">
        <f t="shared" si="101"/>
        <v>0</v>
      </c>
      <c r="G473" s="17"/>
      <c r="H473" s="17">
        <f t="shared" si="102"/>
        <v>0</v>
      </c>
      <c r="I473" s="17"/>
      <c r="J473" s="17"/>
      <c r="K473" s="42"/>
      <c r="L473" s="60">
        <f t="shared" si="103"/>
        <v>0</v>
      </c>
      <c r="M473" s="16"/>
      <c r="N473" s="60" t="e">
        <f t="shared" si="104"/>
        <v>#NUM!</v>
      </c>
      <c r="O473" s="16"/>
      <c r="P473" s="60" t="e">
        <f t="shared" si="105"/>
        <v>#NUM!</v>
      </c>
      <c r="Q473" s="60"/>
      <c r="R473" s="60">
        <f t="shared" si="106"/>
        <v>491.67</v>
      </c>
      <c r="S473" s="61" t="e">
        <f t="shared" si="107"/>
        <v>#NUM!</v>
      </c>
      <c r="T473" s="60" t="e">
        <f t="shared" si="108"/>
        <v>#NUM!</v>
      </c>
      <c r="U473" s="16"/>
      <c r="V473" s="60">
        <f t="shared" si="109"/>
        <v>0</v>
      </c>
      <c r="W473" s="13">
        <f t="shared" si="110"/>
        <v>0</v>
      </c>
      <c r="X473" s="13">
        <f t="shared" si="111"/>
        <v>0</v>
      </c>
    </row>
    <row r="474" spans="1:24">
      <c r="A474" s="38"/>
      <c r="B474" s="60"/>
      <c r="C474" s="60">
        <f t="shared" si="100"/>
        <v>0</v>
      </c>
      <c r="D474" s="19"/>
      <c r="E474" s="42"/>
      <c r="F474" s="42">
        <f t="shared" si="101"/>
        <v>0</v>
      </c>
      <c r="G474" s="17"/>
      <c r="H474" s="17">
        <f t="shared" si="102"/>
        <v>0</v>
      </c>
      <c r="I474" s="17"/>
      <c r="J474" s="17"/>
      <c r="K474" s="42"/>
      <c r="L474" s="60">
        <f t="shared" si="103"/>
        <v>0</v>
      </c>
      <c r="M474" s="16"/>
      <c r="N474" s="60" t="e">
        <f t="shared" si="104"/>
        <v>#NUM!</v>
      </c>
      <c r="O474" s="16"/>
      <c r="P474" s="60" t="e">
        <f t="shared" si="105"/>
        <v>#NUM!</v>
      </c>
      <c r="Q474" s="60"/>
      <c r="R474" s="60">
        <f t="shared" si="106"/>
        <v>491.67</v>
      </c>
      <c r="S474" s="61" t="e">
        <f t="shared" si="107"/>
        <v>#NUM!</v>
      </c>
      <c r="T474" s="60" t="e">
        <f t="shared" si="108"/>
        <v>#NUM!</v>
      </c>
      <c r="U474" s="16"/>
      <c r="V474" s="60">
        <f t="shared" si="109"/>
        <v>0</v>
      </c>
      <c r="W474" s="13">
        <f t="shared" si="110"/>
        <v>0</v>
      </c>
      <c r="X474" s="13">
        <f t="shared" si="111"/>
        <v>0</v>
      </c>
    </row>
    <row r="475" spans="1:24">
      <c r="A475" s="38"/>
      <c r="B475" s="60"/>
      <c r="C475" s="60">
        <f t="shared" si="100"/>
        <v>0</v>
      </c>
      <c r="D475" s="19"/>
      <c r="E475" s="42"/>
      <c r="F475" s="42">
        <f t="shared" si="101"/>
        <v>0</v>
      </c>
      <c r="G475" s="17"/>
      <c r="H475" s="17">
        <f t="shared" si="102"/>
        <v>0</v>
      </c>
      <c r="I475" s="17"/>
      <c r="J475" s="17"/>
      <c r="K475" s="42"/>
      <c r="L475" s="60">
        <f t="shared" si="103"/>
        <v>0</v>
      </c>
      <c r="M475" s="16"/>
      <c r="N475" s="60" t="e">
        <f t="shared" si="104"/>
        <v>#NUM!</v>
      </c>
      <c r="O475" s="16"/>
      <c r="P475" s="60" t="e">
        <f t="shared" si="105"/>
        <v>#NUM!</v>
      </c>
      <c r="Q475" s="60"/>
      <c r="R475" s="60">
        <f t="shared" si="106"/>
        <v>491.67</v>
      </c>
      <c r="S475" s="61" t="e">
        <f t="shared" si="107"/>
        <v>#NUM!</v>
      </c>
      <c r="T475" s="60" t="e">
        <f t="shared" si="108"/>
        <v>#NUM!</v>
      </c>
      <c r="U475" s="16"/>
      <c r="V475" s="60">
        <f t="shared" si="109"/>
        <v>0</v>
      </c>
      <c r="W475" s="13">
        <f t="shared" si="110"/>
        <v>0</v>
      </c>
      <c r="X475" s="13">
        <f t="shared" si="111"/>
        <v>0</v>
      </c>
    </row>
    <row r="476" spans="1:24">
      <c r="A476" s="38"/>
      <c r="B476" s="60"/>
      <c r="C476" s="60">
        <f t="shared" si="100"/>
        <v>0</v>
      </c>
      <c r="D476" s="19"/>
      <c r="E476" s="42"/>
      <c r="F476" s="42">
        <f t="shared" si="101"/>
        <v>0</v>
      </c>
      <c r="G476" s="17"/>
      <c r="H476" s="17">
        <f t="shared" si="102"/>
        <v>0</v>
      </c>
      <c r="I476" s="17"/>
      <c r="J476" s="17"/>
      <c r="K476" s="42"/>
      <c r="L476" s="60">
        <f t="shared" si="103"/>
        <v>0</v>
      </c>
      <c r="M476" s="16"/>
      <c r="N476" s="60" t="e">
        <f t="shared" si="104"/>
        <v>#NUM!</v>
      </c>
      <c r="O476" s="16"/>
      <c r="P476" s="60" t="e">
        <f t="shared" si="105"/>
        <v>#NUM!</v>
      </c>
      <c r="Q476" s="60"/>
      <c r="R476" s="60">
        <f t="shared" si="106"/>
        <v>491.67</v>
      </c>
      <c r="S476" s="61" t="e">
        <f t="shared" si="107"/>
        <v>#NUM!</v>
      </c>
      <c r="T476" s="60" t="e">
        <f t="shared" si="108"/>
        <v>#NUM!</v>
      </c>
      <c r="U476" s="16"/>
      <c r="V476" s="60">
        <f t="shared" si="109"/>
        <v>0</v>
      </c>
      <c r="W476" s="13">
        <f t="shared" si="110"/>
        <v>0</v>
      </c>
      <c r="X476" s="13">
        <f t="shared" si="111"/>
        <v>0</v>
      </c>
    </row>
    <row r="477" spans="1:24">
      <c r="A477" s="38"/>
      <c r="B477" s="60"/>
      <c r="C477" s="60">
        <f t="shared" si="100"/>
        <v>0</v>
      </c>
      <c r="D477" s="19"/>
      <c r="E477" s="42"/>
      <c r="F477" s="42">
        <f t="shared" si="101"/>
        <v>0</v>
      </c>
      <c r="G477" s="17"/>
      <c r="H477" s="17">
        <f t="shared" si="102"/>
        <v>0</v>
      </c>
      <c r="I477" s="17"/>
      <c r="J477" s="17"/>
      <c r="K477" s="42"/>
      <c r="L477" s="60">
        <f t="shared" si="103"/>
        <v>0</v>
      </c>
      <c r="M477" s="16"/>
      <c r="N477" s="60" t="e">
        <f t="shared" si="104"/>
        <v>#NUM!</v>
      </c>
      <c r="O477" s="16"/>
      <c r="P477" s="60" t="e">
        <f t="shared" si="105"/>
        <v>#NUM!</v>
      </c>
      <c r="Q477" s="60"/>
      <c r="R477" s="60">
        <f t="shared" si="106"/>
        <v>491.67</v>
      </c>
      <c r="S477" s="61" t="e">
        <f t="shared" si="107"/>
        <v>#NUM!</v>
      </c>
      <c r="T477" s="60" t="e">
        <f t="shared" si="108"/>
        <v>#NUM!</v>
      </c>
      <c r="U477" s="16"/>
      <c r="V477" s="60">
        <f t="shared" si="109"/>
        <v>0</v>
      </c>
      <c r="W477" s="13">
        <f t="shared" si="110"/>
        <v>0</v>
      </c>
      <c r="X477" s="13">
        <f t="shared" si="111"/>
        <v>0</v>
      </c>
    </row>
    <row r="478" spans="1:24">
      <c r="A478" s="38"/>
      <c r="B478" s="60"/>
      <c r="C478" s="60">
        <f t="shared" si="100"/>
        <v>0</v>
      </c>
      <c r="D478" s="19"/>
      <c r="E478" s="42"/>
      <c r="F478" s="42">
        <f t="shared" si="101"/>
        <v>0</v>
      </c>
      <c r="G478" s="17"/>
      <c r="H478" s="17">
        <f t="shared" si="102"/>
        <v>0</v>
      </c>
      <c r="I478" s="17"/>
      <c r="J478" s="17"/>
      <c r="K478" s="42"/>
      <c r="L478" s="60">
        <f t="shared" si="103"/>
        <v>0</v>
      </c>
      <c r="M478" s="16"/>
      <c r="N478" s="60" t="e">
        <f t="shared" si="104"/>
        <v>#NUM!</v>
      </c>
      <c r="O478" s="16"/>
      <c r="P478" s="60" t="e">
        <f t="shared" si="105"/>
        <v>#NUM!</v>
      </c>
      <c r="Q478" s="60"/>
      <c r="R478" s="60">
        <f t="shared" si="106"/>
        <v>491.67</v>
      </c>
      <c r="S478" s="61" t="e">
        <f t="shared" si="107"/>
        <v>#NUM!</v>
      </c>
      <c r="T478" s="60" t="e">
        <f t="shared" si="108"/>
        <v>#NUM!</v>
      </c>
      <c r="U478" s="16"/>
      <c r="V478" s="60">
        <f t="shared" si="109"/>
        <v>0</v>
      </c>
      <c r="W478" s="13">
        <f t="shared" si="110"/>
        <v>0</v>
      </c>
      <c r="X478" s="13">
        <f t="shared" si="111"/>
        <v>0</v>
      </c>
    </row>
    <row r="479" spans="1:24">
      <c r="A479" s="38"/>
      <c r="B479" s="60"/>
      <c r="C479" s="60">
        <f t="shared" si="100"/>
        <v>0</v>
      </c>
      <c r="D479" s="19"/>
      <c r="E479" s="42"/>
      <c r="F479" s="42">
        <f t="shared" si="101"/>
        <v>0</v>
      </c>
      <c r="G479" s="17"/>
      <c r="H479" s="17">
        <f t="shared" si="102"/>
        <v>0</v>
      </c>
      <c r="I479" s="17"/>
      <c r="J479" s="17"/>
      <c r="K479" s="42"/>
      <c r="L479" s="60">
        <f t="shared" si="103"/>
        <v>0</v>
      </c>
      <c r="M479" s="16"/>
      <c r="N479" s="60" t="e">
        <f t="shared" si="104"/>
        <v>#NUM!</v>
      </c>
      <c r="O479" s="16"/>
      <c r="P479" s="60" t="e">
        <f t="shared" si="105"/>
        <v>#NUM!</v>
      </c>
      <c r="Q479" s="60"/>
      <c r="R479" s="60">
        <f t="shared" si="106"/>
        <v>491.67</v>
      </c>
      <c r="S479" s="61" t="e">
        <f t="shared" si="107"/>
        <v>#NUM!</v>
      </c>
      <c r="T479" s="60" t="e">
        <f t="shared" si="108"/>
        <v>#NUM!</v>
      </c>
      <c r="U479" s="16"/>
      <c r="V479" s="60">
        <f t="shared" si="109"/>
        <v>0</v>
      </c>
      <c r="W479" s="13">
        <f t="shared" si="110"/>
        <v>0</v>
      </c>
      <c r="X479" s="13">
        <f t="shared" si="111"/>
        <v>0</v>
      </c>
    </row>
    <row r="480" spans="1:24">
      <c r="A480" s="38"/>
      <c r="B480" s="60"/>
      <c r="C480" s="60">
        <f t="shared" si="100"/>
        <v>0</v>
      </c>
      <c r="D480" s="19"/>
      <c r="E480" s="42"/>
      <c r="F480" s="42">
        <f t="shared" si="101"/>
        <v>0</v>
      </c>
      <c r="G480" s="17"/>
      <c r="H480" s="17">
        <f t="shared" si="102"/>
        <v>0</v>
      </c>
      <c r="I480" s="17"/>
      <c r="J480" s="17"/>
      <c r="K480" s="42"/>
      <c r="L480" s="60">
        <f t="shared" si="103"/>
        <v>0</v>
      </c>
      <c r="M480" s="16"/>
      <c r="N480" s="60" t="e">
        <f t="shared" si="104"/>
        <v>#NUM!</v>
      </c>
      <c r="O480" s="16"/>
      <c r="P480" s="60" t="e">
        <f t="shared" si="105"/>
        <v>#NUM!</v>
      </c>
      <c r="Q480" s="60"/>
      <c r="R480" s="60">
        <f t="shared" si="106"/>
        <v>491.67</v>
      </c>
      <c r="S480" s="61" t="e">
        <f t="shared" si="107"/>
        <v>#NUM!</v>
      </c>
      <c r="T480" s="60" t="e">
        <f t="shared" si="108"/>
        <v>#NUM!</v>
      </c>
      <c r="U480" s="16"/>
      <c r="V480" s="60">
        <f t="shared" si="109"/>
        <v>0</v>
      </c>
      <c r="W480" s="13">
        <f t="shared" si="110"/>
        <v>0</v>
      </c>
      <c r="X480" s="13">
        <f t="shared" si="111"/>
        <v>0</v>
      </c>
    </row>
    <row r="481" spans="1:24">
      <c r="A481" s="38"/>
      <c r="B481" s="60"/>
      <c r="C481" s="60">
        <f t="shared" si="100"/>
        <v>0</v>
      </c>
      <c r="D481" s="19"/>
      <c r="E481" s="42"/>
      <c r="F481" s="42">
        <f t="shared" si="101"/>
        <v>0</v>
      </c>
      <c r="G481" s="17"/>
      <c r="H481" s="17">
        <f t="shared" si="102"/>
        <v>0</v>
      </c>
      <c r="I481" s="17"/>
      <c r="J481" s="17"/>
      <c r="K481" s="42"/>
      <c r="L481" s="60">
        <f t="shared" si="103"/>
        <v>0</v>
      </c>
      <c r="M481" s="16"/>
      <c r="N481" s="60" t="e">
        <f t="shared" si="104"/>
        <v>#NUM!</v>
      </c>
      <c r="O481" s="16"/>
      <c r="P481" s="60" t="e">
        <f t="shared" si="105"/>
        <v>#NUM!</v>
      </c>
      <c r="Q481" s="60"/>
      <c r="R481" s="60">
        <f t="shared" si="106"/>
        <v>491.67</v>
      </c>
      <c r="S481" s="61" t="e">
        <f t="shared" si="107"/>
        <v>#NUM!</v>
      </c>
      <c r="T481" s="60" t="e">
        <f t="shared" si="108"/>
        <v>#NUM!</v>
      </c>
      <c r="U481" s="16"/>
      <c r="V481" s="60">
        <f t="shared" si="109"/>
        <v>0</v>
      </c>
      <c r="W481" s="13">
        <f t="shared" si="110"/>
        <v>0</v>
      </c>
      <c r="X481" s="13">
        <f t="shared" si="111"/>
        <v>0</v>
      </c>
    </row>
    <row r="482" spans="1:24">
      <c r="A482" s="38"/>
      <c r="B482" s="60"/>
      <c r="C482" s="60">
        <f t="shared" si="100"/>
        <v>0</v>
      </c>
      <c r="D482" s="19"/>
      <c r="E482" s="42"/>
      <c r="F482" s="42">
        <f t="shared" si="101"/>
        <v>0</v>
      </c>
      <c r="G482" s="17"/>
      <c r="H482" s="17">
        <f t="shared" si="102"/>
        <v>0</v>
      </c>
      <c r="I482" s="17"/>
      <c r="J482" s="17"/>
      <c r="K482" s="42"/>
      <c r="L482" s="60">
        <f t="shared" si="103"/>
        <v>0</v>
      </c>
      <c r="M482" s="16"/>
      <c r="N482" s="60" t="e">
        <f t="shared" si="104"/>
        <v>#NUM!</v>
      </c>
      <c r="O482" s="16"/>
      <c r="P482" s="60" t="e">
        <f t="shared" si="105"/>
        <v>#NUM!</v>
      </c>
      <c r="Q482" s="60"/>
      <c r="R482" s="60">
        <f t="shared" si="106"/>
        <v>491.67</v>
      </c>
      <c r="S482" s="61" t="e">
        <f t="shared" si="107"/>
        <v>#NUM!</v>
      </c>
      <c r="T482" s="60" t="e">
        <f t="shared" si="108"/>
        <v>#NUM!</v>
      </c>
      <c r="U482" s="16"/>
      <c r="V482" s="60">
        <f t="shared" si="109"/>
        <v>0</v>
      </c>
      <c r="W482" s="13">
        <f t="shared" si="110"/>
        <v>0</v>
      </c>
      <c r="X482" s="13">
        <f t="shared" si="111"/>
        <v>0</v>
      </c>
    </row>
    <row r="483" spans="1:24">
      <c r="A483" s="38"/>
      <c r="B483" s="60"/>
      <c r="C483" s="60">
        <f t="shared" si="100"/>
        <v>0</v>
      </c>
      <c r="D483" s="19"/>
      <c r="E483" s="42"/>
      <c r="F483" s="42">
        <f t="shared" si="101"/>
        <v>0</v>
      </c>
      <c r="G483" s="17"/>
      <c r="H483" s="17">
        <f t="shared" si="102"/>
        <v>0</v>
      </c>
      <c r="I483" s="17"/>
      <c r="J483" s="17"/>
      <c r="K483" s="42"/>
      <c r="L483" s="60">
        <f t="shared" si="103"/>
        <v>0</v>
      </c>
      <c r="M483" s="16"/>
      <c r="N483" s="60" t="e">
        <f t="shared" si="104"/>
        <v>#NUM!</v>
      </c>
      <c r="O483" s="16"/>
      <c r="P483" s="60" t="e">
        <f t="shared" si="105"/>
        <v>#NUM!</v>
      </c>
      <c r="Q483" s="60"/>
      <c r="R483" s="60">
        <f t="shared" si="106"/>
        <v>491.67</v>
      </c>
      <c r="S483" s="61" t="e">
        <f t="shared" si="107"/>
        <v>#NUM!</v>
      </c>
      <c r="T483" s="60" t="e">
        <f t="shared" si="108"/>
        <v>#NUM!</v>
      </c>
      <c r="U483" s="16"/>
      <c r="V483" s="60">
        <f t="shared" si="109"/>
        <v>0</v>
      </c>
      <c r="W483" s="13">
        <f t="shared" si="110"/>
        <v>0</v>
      </c>
      <c r="X483" s="13">
        <f t="shared" si="111"/>
        <v>0</v>
      </c>
    </row>
    <row r="484" spans="1:24">
      <c r="A484" s="38"/>
      <c r="B484" s="60"/>
      <c r="C484" s="60">
        <f t="shared" si="100"/>
        <v>0</v>
      </c>
      <c r="D484" s="19"/>
      <c r="E484" s="42"/>
      <c r="F484" s="42">
        <f t="shared" si="101"/>
        <v>0</v>
      </c>
      <c r="G484" s="17"/>
      <c r="H484" s="17">
        <f t="shared" si="102"/>
        <v>0</v>
      </c>
      <c r="I484" s="17"/>
      <c r="J484" s="17"/>
      <c r="K484" s="42"/>
      <c r="L484" s="60">
        <f t="shared" si="103"/>
        <v>0</v>
      </c>
      <c r="M484" s="16"/>
      <c r="N484" s="60" t="e">
        <f t="shared" si="104"/>
        <v>#NUM!</v>
      </c>
      <c r="O484" s="16"/>
      <c r="P484" s="60" t="e">
        <f t="shared" si="105"/>
        <v>#NUM!</v>
      </c>
      <c r="Q484" s="60"/>
      <c r="R484" s="60">
        <f t="shared" si="106"/>
        <v>491.67</v>
      </c>
      <c r="S484" s="61" t="e">
        <f t="shared" si="107"/>
        <v>#NUM!</v>
      </c>
      <c r="T484" s="60" t="e">
        <f t="shared" si="108"/>
        <v>#NUM!</v>
      </c>
      <c r="U484" s="16"/>
      <c r="V484" s="60">
        <f t="shared" si="109"/>
        <v>0</v>
      </c>
      <c r="W484" s="13">
        <f t="shared" si="110"/>
        <v>0</v>
      </c>
      <c r="X484" s="13">
        <f t="shared" si="111"/>
        <v>0</v>
      </c>
    </row>
    <row r="485" spans="1:24">
      <c r="A485" s="38"/>
      <c r="B485" s="60"/>
      <c r="C485" s="60">
        <f t="shared" si="100"/>
        <v>0</v>
      </c>
      <c r="D485" s="19"/>
      <c r="E485" s="42"/>
      <c r="F485" s="42">
        <f t="shared" si="101"/>
        <v>0</v>
      </c>
      <c r="G485" s="17"/>
      <c r="H485" s="17">
        <f t="shared" si="102"/>
        <v>0</v>
      </c>
      <c r="I485" s="17"/>
      <c r="J485" s="17"/>
      <c r="K485" s="42"/>
      <c r="L485" s="60">
        <f t="shared" si="103"/>
        <v>0</v>
      </c>
      <c r="M485" s="16"/>
      <c r="N485" s="60" t="e">
        <f t="shared" si="104"/>
        <v>#NUM!</v>
      </c>
      <c r="O485" s="16"/>
      <c r="P485" s="60" t="e">
        <f t="shared" si="105"/>
        <v>#NUM!</v>
      </c>
      <c r="Q485" s="60"/>
      <c r="R485" s="60">
        <f t="shared" si="106"/>
        <v>491.67</v>
      </c>
      <c r="S485" s="61" t="e">
        <f t="shared" si="107"/>
        <v>#NUM!</v>
      </c>
      <c r="T485" s="60" t="e">
        <f t="shared" si="108"/>
        <v>#NUM!</v>
      </c>
      <c r="U485" s="16"/>
      <c r="V485" s="60">
        <f t="shared" si="109"/>
        <v>0</v>
      </c>
      <c r="W485" s="13">
        <f t="shared" si="110"/>
        <v>0</v>
      </c>
      <c r="X485" s="13">
        <f t="shared" si="111"/>
        <v>0</v>
      </c>
    </row>
    <row r="486" spans="1:24">
      <c r="A486" s="38"/>
      <c r="B486" s="60"/>
      <c r="C486" s="60">
        <f t="shared" si="100"/>
        <v>0</v>
      </c>
      <c r="D486" s="19"/>
      <c r="E486" s="42"/>
      <c r="F486" s="42">
        <f t="shared" si="101"/>
        <v>0</v>
      </c>
      <c r="G486" s="17"/>
      <c r="H486" s="17">
        <f t="shared" si="102"/>
        <v>0</v>
      </c>
      <c r="I486" s="17"/>
      <c r="J486" s="17"/>
      <c r="K486" s="42"/>
      <c r="L486" s="60">
        <f t="shared" si="103"/>
        <v>0</v>
      </c>
      <c r="M486" s="16"/>
      <c r="N486" s="60" t="e">
        <f t="shared" si="104"/>
        <v>#NUM!</v>
      </c>
      <c r="O486" s="16"/>
      <c r="P486" s="60" t="e">
        <f t="shared" si="105"/>
        <v>#NUM!</v>
      </c>
      <c r="Q486" s="60"/>
      <c r="R486" s="60">
        <f t="shared" si="106"/>
        <v>491.67</v>
      </c>
      <c r="S486" s="61" t="e">
        <f t="shared" si="107"/>
        <v>#NUM!</v>
      </c>
      <c r="T486" s="60" t="e">
        <f t="shared" si="108"/>
        <v>#NUM!</v>
      </c>
      <c r="U486" s="16"/>
      <c r="V486" s="60">
        <f t="shared" si="109"/>
        <v>0</v>
      </c>
      <c r="W486" s="13">
        <f t="shared" si="110"/>
        <v>0</v>
      </c>
      <c r="X486" s="13">
        <f t="shared" si="111"/>
        <v>0</v>
      </c>
    </row>
    <row r="487" spans="1:24">
      <c r="A487" s="38"/>
      <c r="B487" s="60"/>
      <c r="C487" s="60">
        <f t="shared" si="100"/>
        <v>0</v>
      </c>
      <c r="D487" s="19"/>
      <c r="E487" s="42"/>
      <c r="F487" s="42">
        <f t="shared" si="101"/>
        <v>0</v>
      </c>
      <c r="G487" s="17"/>
      <c r="H487" s="17">
        <f t="shared" si="102"/>
        <v>0</v>
      </c>
      <c r="I487" s="17"/>
      <c r="J487" s="17"/>
      <c r="K487" s="42"/>
      <c r="L487" s="60">
        <f t="shared" si="103"/>
        <v>0</v>
      </c>
      <c r="M487" s="16"/>
      <c r="N487" s="60" t="e">
        <f t="shared" si="104"/>
        <v>#NUM!</v>
      </c>
      <c r="O487" s="16"/>
      <c r="P487" s="60" t="e">
        <f t="shared" si="105"/>
        <v>#NUM!</v>
      </c>
      <c r="Q487" s="60"/>
      <c r="R487" s="60">
        <f t="shared" si="106"/>
        <v>491.67</v>
      </c>
      <c r="S487" s="61" t="e">
        <f t="shared" si="107"/>
        <v>#NUM!</v>
      </c>
      <c r="T487" s="60" t="e">
        <f t="shared" si="108"/>
        <v>#NUM!</v>
      </c>
      <c r="U487" s="16"/>
      <c r="V487" s="60">
        <f t="shared" si="109"/>
        <v>0</v>
      </c>
      <c r="W487" s="13">
        <f t="shared" si="110"/>
        <v>0</v>
      </c>
      <c r="X487" s="13">
        <f t="shared" si="111"/>
        <v>0</v>
      </c>
    </row>
    <row r="488" spans="1:24">
      <c r="A488" s="38"/>
      <c r="B488" s="60"/>
      <c r="C488" s="60">
        <f t="shared" si="100"/>
        <v>0</v>
      </c>
      <c r="D488" s="19"/>
      <c r="E488" s="42"/>
      <c r="F488" s="42">
        <f t="shared" si="101"/>
        <v>0</v>
      </c>
      <c r="G488" s="17"/>
      <c r="H488" s="17">
        <f t="shared" si="102"/>
        <v>0</v>
      </c>
      <c r="I488" s="17"/>
      <c r="J488" s="17"/>
      <c r="K488" s="42"/>
      <c r="L488" s="60">
        <f t="shared" si="103"/>
        <v>0</v>
      </c>
      <c r="M488" s="16"/>
      <c r="N488" s="60" t="e">
        <f t="shared" si="104"/>
        <v>#NUM!</v>
      </c>
      <c r="O488" s="16"/>
      <c r="P488" s="60" t="e">
        <f t="shared" si="105"/>
        <v>#NUM!</v>
      </c>
      <c r="Q488" s="60"/>
      <c r="R488" s="60">
        <f t="shared" si="106"/>
        <v>491.67</v>
      </c>
      <c r="S488" s="61" t="e">
        <f t="shared" si="107"/>
        <v>#NUM!</v>
      </c>
      <c r="T488" s="60" t="e">
        <f t="shared" si="108"/>
        <v>#NUM!</v>
      </c>
      <c r="U488" s="16"/>
      <c r="V488" s="60">
        <f t="shared" si="109"/>
        <v>0</v>
      </c>
      <c r="W488" s="13">
        <f t="shared" si="110"/>
        <v>0</v>
      </c>
      <c r="X488" s="13">
        <f t="shared" si="111"/>
        <v>0</v>
      </c>
    </row>
    <row r="489" spans="1:24">
      <c r="A489" s="38"/>
      <c r="B489" s="60"/>
      <c r="C489" s="60">
        <f t="shared" si="100"/>
        <v>0</v>
      </c>
      <c r="D489" s="19"/>
      <c r="E489" s="42"/>
      <c r="F489" s="42">
        <f t="shared" si="101"/>
        <v>0</v>
      </c>
      <c r="G489" s="17"/>
      <c r="H489" s="17">
        <f t="shared" si="102"/>
        <v>0</v>
      </c>
      <c r="I489" s="17"/>
      <c r="J489" s="17"/>
      <c r="K489" s="42"/>
      <c r="L489" s="60">
        <f t="shared" si="103"/>
        <v>0</v>
      </c>
      <c r="M489" s="16"/>
      <c r="N489" s="60" t="e">
        <f t="shared" si="104"/>
        <v>#NUM!</v>
      </c>
      <c r="O489" s="16"/>
      <c r="P489" s="60" t="e">
        <f t="shared" si="105"/>
        <v>#NUM!</v>
      </c>
      <c r="Q489" s="60"/>
      <c r="R489" s="60">
        <f t="shared" si="106"/>
        <v>491.67</v>
      </c>
      <c r="S489" s="61" t="e">
        <f t="shared" si="107"/>
        <v>#NUM!</v>
      </c>
      <c r="T489" s="60" t="e">
        <f t="shared" si="108"/>
        <v>#NUM!</v>
      </c>
      <c r="U489" s="16"/>
      <c r="V489" s="60">
        <f t="shared" si="109"/>
        <v>0</v>
      </c>
      <c r="W489" s="13">
        <f t="shared" si="110"/>
        <v>0</v>
      </c>
      <c r="X489" s="13">
        <f t="shared" si="111"/>
        <v>0</v>
      </c>
    </row>
    <row r="490" spans="1:24">
      <c r="A490" s="38"/>
      <c r="B490" s="60"/>
      <c r="C490" s="60">
        <f t="shared" si="100"/>
        <v>0</v>
      </c>
      <c r="D490" s="19"/>
      <c r="E490" s="42"/>
      <c r="F490" s="42">
        <f t="shared" si="101"/>
        <v>0</v>
      </c>
      <c r="G490" s="17"/>
      <c r="H490" s="17">
        <f t="shared" si="102"/>
        <v>0</v>
      </c>
      <c r="I490" s="17"/>
      <c r="J490" s="17"/>
      <c r="K490" s="42"/>
      <c r="L490" s="60">
        <f t="shared" si="103"/>
        <v>0</v>
      </c>
      <c r="M490" s="16"/>
      <c r="N490" s="60" t="e">
        <f t="shared" si="104"/>
        <v>#NUM!</v>
      </c>
      <c r="O490" s="16"/>
      <c r="P490" s="60" t="e">
        <f t="shared" si="105"/>
        <v>#NUM!</v>
      </c>
      <c r="Q490" s="60"/>
      <c r="R490" s="60">
        <f t="shared" si="106"/>
        <v>491.67</v>
      </c>
      <c r="S490" s="61" t="e">
        <f t="shared" si="107"/>
        <v>#NUM!</v>
      </c>
      <c r="T490" s="60" t="e">
        <f t="shared" si="108"/>
        <v>#NUM!</v>
      </c>
      <c r="U490" s="16"/>
      <c r="V490" s="60">
        <f t="shared" si="109"/>
        <v>0</v>
      </c>
      <c r="W490" s="13">
        <f t="shared" si="110"/>
        <v>0</v>
      </c>
      <c r="X490" s="13">
        <f t="shared" si="111"/>
        <v>0</v>
      </c>
    </row>
    <row r="491" spans="1:24">
      <c r="A491" s="38"/>
      <c r="B491" s="60"/>
      <c r="C491" s="60">
        <f t="shared" si="100"/>
        <v>0</v>
      </c>
      <c r="D491" s="19"/>
      <c r="E491" s="42"/>
      <c r="F491" s="42">
        <f t="shared" si="101"/>
        <v>0</v>
      </c>
      <c r="G491" s="17"/>
      <c r="H491" s="17">
        <f t="shared" si="102"/>
        <v>0</v>
      </c>
      <c r="I491" s="17"/>
      <c r="J491" s="17"/>
      <c r="K491" s="42"/>
      <c r="L491" s="60">
        <f t="shared" si="103"/>
        <v>0</v>
      </c>
      <c r="M491" s="16"/>
      <c r="N491" s="60" t="e">
        <f t="shared" si="104"/>
        <v>#NUM!</v>
      </c>
      <c r="O491" s="16"/>
      <c r="P491" s="60" t="e">
        <f t="shared" si="105"/>
        <v>#NUM!</v>
      </c>
      <c r="Q491" s="60"/>
      <c r="R491" s="60">
        <f t="shared" si="106"/>
        <v>491.67</v>
      </c>
      <c r="S491" s="61" t="e">
        <f t="shared" si="107"/>
        <v>#NUM!</v>
      </c>
      <c r="T491" s="60" t="e">
        <f t="shared" si="108"/>
        <v>#NUM!</v>
      </c>
      <c r="U491" s="16"/>
      <c r="V491" s="60">
        <f t="shared" si="109"/>
        <v>0</v>
      </c>
      <c r="W491" s="13">
        <f t="shared" si="110"/>
        <v>0</v>
      </c>
      <c r="X491" s="13">
        <f t="shared" si="111"/>
        <v>0</v>
      </c>
    </row>
    <row r="492" spans="1:24">
      <c r="A492" s="38"/>
      <c r="B492" s="60"/>
      <c r="C492" s="60">
        <f t="shared" si="100"/>
        <v>0</v>
      </c>
      <c r="D492" s="19"/>
      <c r="E492" s="42"/>
      <c r="F492" s="42">
        <f t="shared" si="101"/>
        <v>0</v>
      </c>
      <c r="G492" s="17"/>
      <c r="H492" s="17">
        <f t="shared" si="102"/>
        <v>0</v>
      </c>
      <c r="I492" s="17"/>
      <c r="J492" s="17"/>
      <c r="K492" s="42"/>
      <c r="L492" s="60">
        <f t="shared" si="103"/>
        <v>0</v>
      </c>
      <c r="M492" s="16"/>
      <c r="N492" s="60" t="e">
        <f t="shared" si="104"/>
        <v>#NUM!</v>
      </c>
      <c r="O492" s="16"/>
      <c r="P492" s="60" t="e">
        <f t="shared" si="105"/>
        <v>#NUM!</v>
      </c>
      <c r="Q492" s="60"/>
      <c r="R492" s="60">
        <f t="shared" si="106"/>
        <v>491.67</v>
      </c>
      <c r="S492" s="61" t="e">
        <f t="shared" si="107"/>
        <v>#NUM!</v>
      </c>
      <c r="T492" s="60" t="e">
        <f t="shared" si="108"/>
        <v>#NUM!</v>
      </c>
      <c r="U492" s="16"/>
      <c r="V492" s="60">
        <f t="shared" si="109"/>
        <v>0</v>
      </c>
      <c r="W492" s="13">
        <f t="shared" si="110"/>
        <v>0</v>
      </c>
      <c r="X492" s="13">
        <f t="shared" si="111"/>
        <v>0</v>
      </c>
    </row>
    <row r="493" spans="1:24">
      <c r="A493" s="38"/>
      <c r="B493" s="60"/>
      <c r="C493" s="60">
        <f t="shared" si="100"/>
        <v>0</v>
      </c>
      <c r="D493" s="19"/>
      <c r="E493" s="42"/>
      <c r="F493" s="42">
        <f t="shared" si="101"/>
        <v>0</v>
      </c>
      <c r="G493" s="17"/>
      <c r="H493" s="17">
        <f t="shared" si="102"/>
        <v>0</v>
      </c>
      <c r="I493" s="17"/>
      <c r="J493" s="17"/>
      <c r="K493" s="42"/>
      <c r="L493" s="60">
        <f t="shared" si="103"/>
        <v>0</v>
      </c>
      <c r="M493" s="16"/>
      <c r="N493" s="60" t="e">
        <f t="shared" si="104"/>
        <v>#NUM!</v>
      </c>
      <c r="O493" s="16"/>
      <c r="P493" s="60" t="e">
        <f t="shared" si="105"/>
        <v>#NUM!</v>
      </c>
      <c r="Q493" s="60"/>
      <c r="R493" s="60">
        <f t="shared" si="106"/>
        <v>491.67</v>
      </c>
      <c r="S493" s="61" t="e">
        <f t="shared" si="107"/>
        <v>#NUM!</v>
      </c>
      <c r="T493" s="60" t="e">
        <f t="shared" si="108"/>
        <v>#NUM!</v>
      </c>
      <c r="U493" s="16"/>
      <c r="V493" s="60">
        <f t="shared" si="109"/>
        <v>0</v>
      </c>
      <c r="W493" s="13">
        <f t="shared" si="110"/>
        <v>0</v>
      </c>
      <c r="X493" s="13">
        <f t="shared" si="111"/>
        <v>0</v>
      </c>
    </row>
    <row r="494" spans="1:24">
      <c r="A494" s="38"/>
      <c r="B494" s="60"/>
      <c r="C494" s="60">
        <f t="shared" si="100"/>
        <v>0</v>
      </c>
      <c r="D494" s="19"/>
      <c r="E494" s="42"/>
      <c r="F494" s="42">
        <f t="shared" si="101"/>
        <v>0</v>
      </c>
      <c r="G494" s="17"/>
      <c r="H494" s="17">
        <f t="shared" si="102"/>
        <v>0</v>
      </c>
      <c r="I494" s="17"/>
      <c r="J494" s="17"/>
      <c r="K494" s="42"/>
      <c r="L494" s="60">
        <f t="shared" si="103"/>
        <v>0</v>
      </c>
      <c r="M494" s="16"/>
      <c r="N494" s="60" t="e">
        <f t="shared" si="104"/>
        <v>#NUM!</v>
      </c>
      <c r="O494" s="16"/>
      <c r="P494" s="60" t="e">
        <f t="shared" si="105"/>
        <v>#NUM!</v>
      </c>
      <c r="Q494" s="60"/>
      <c r="R494" s="60">
        <f t="shared" si="106"/>
        <v>491.67</v>
      </c>
      <c r="S494" s="61" t="e">
        <f t="shared" si="107"/>
        <v>#NUM!</v>
      </c>
      <c r="T494" s="60" t="e">
        <f t="shared" si="108"/>
        <v>#NUM!</v>
      </c>
      <c r="U494" s="16"/>
      <c r="V494" s="60">
        <f t="shared" si="109"/>
        <v>0</v>
      </c>
      <c r="W494" s="13">
        <f t="shared" si="110"/>
        <v>0</v>
      </c>
      <c r="X494" s="13">
        <f t="shared" si="111"/>
        <v>0</v>
      </c>
    </row>
    <row r="495" spans="1:24">
      <c r="A495" s="38"/>
      <c r="B495" s="60"/>
      <c r="C495" s="60">
        <f t="shared" si="100"/>
        <v>0</v>
      </c>
      <c r="D495" s="19"/>
      <c r="E495" s="42"/>
      <c r="F495" s="42">
        <f t="shared" si="101"/>
        <v>0</v>
      </c>
      <c r="G495" s="17"/>
      <c r="H495" s="17">
        <f t="shared" si="102"/>
        <v>0</v>
      </c>
      <c r="I495" s="17"/>
      <c r="J495" s="17"/>
      <c r="K495" s="42"/>
      <c r="L495" s="60">
        <f t="shared" si="103"/>
        <v>0</v>
      </c>
      <c r="M495" s="16"/>
      <c r="N495" s="60" t="e">
        <f t="shared" si="104"/>
        <v>#NUM!</v>
      </c>
      <c r="O495" s="16"/>
      <c r="P495" s="60" t="e">
        <f t="shared" si="105"/>
        <v>#NUM!</v>
      </c>
      <c r="Q495" s="60"/>
      <c r="R495" s="60">
        <f t="shared" si="106"/>
        <v>491.67</v>
      </c>
      <c r="S495" s="61" t="e">
        <f t="shared" si="107"/>
        <v>#NUM!</v>
      </c>
      <c r="T495" s="60" t="e">
        <f t="shared" si="108"/>
        <v>#NUM!</v>
      </c>
      <c r="U495" s="16"/>
      <c r="V495" s="60">
        <f t="shared" si="109"/>
        <v>0</v>
      </c>
      <c r="W495" s="13">
        <f t="shared" si="110"/>
        <v>0</v>
      </c>
      <c r="X495" s="13">
        <f t="shared" si="111"/>
        <v>0</v>
      </c>
    </row>
    <row r="496" spans="1:24">
      <c r="A496" s="38"/>
      <c r="B496" s="60"/>
      <c r="C496" s="60">
        <f t="shared" si="100"/>
        <v>0</v>
      </c>
      <c r="D496" s="19"/>
      <c r="E496" s="42"/>
      <c r="F496" s="42">
        <f t="shared" si="101"/>
        <v>0</v>
      </c>
      <c r="G496" s="17"/>
      <c r="H496" s="17">
        <f t="shared" si="102"/>
        <v>0</v>
      </c>
      <c r="I496" s="17"/>
      <c r="J496" s="17"/>
      <c r="K496" s="42"/>
      <c r="L496" s="60">
        <f t="shared" si="103"/>
        <v>0</v>
      </c>
      <c r="M496" s="16"/>
      <c r="N496" s="60" t="e">
        <f t="shared" si="104"/>
        <v>#NUM!</v>
      </c>
      <c r="O496" s="16"/>
      <c r="P496" s="60" t="e">
        <f t="shared" si="105"/>
        <v>#NUM!</v>
      </c>
      <c r="Q496" s="60"/>
      <c r="R496" s="60">
        <f t="shared" si="106"/>
        <v>491.67</v>
      </c>
      <c r="S496" s="61" t="e">
        <f t="shared" si="107"/>
        <v>#NUM!</v>
      </c>
      <c r="T496" s="60" t="e">
        <f t="shared" si="108"/>
        <v>#NUM!</v>
      </c>
      <c r="U496" s="16"/>
      <c r="V496" s="60">
        <f t="shared" si="109"/>
        <v>0</v>
      </c>
      <c r="W496" s="13">
        <f t="shared" si="110"/>
        <v>0</v>
      </c>
      <c r="X496" s="13">
        <f t="shared" si="111"/>
        <v>0</v>
      </c>
    </row>
    <row r="497" spans="1:24">
      <c r="A497" s="38"/>
      <c r="B497" s="60"/>
      <c r="C497" s="60">
        <f t="shared" si="100"/>
        <v>0</v>
      </c>
      <c r="D497" s="19"/>
      <c r="E497" s="42"/>
      <c r="F497" s="42">
        <f t="shared" si="101"/>
        <v>0</v>
      </c>
      <c r="G497" s="17"/>
      <c r="H497" s="17">
        <f t="shared" si="102"/>
        <v>0</v>
      </c>
      <c r="I497" s="17"/>
      <c r="J497" s="17"/>
      <c r="K497" s="42"/>
      <c r="L497" s="60">
        <f t="shared" si="103"/>
        <v>0</v>
      </c>
      <c r="M497" s="16"/>
      <c r="N497" s="60" t="e">
        <f t="shared" si="104"/>
        <v>#NUM!</v>
      </c>
      <c r="O497" s="16"/>
      <c r="P497" s="60" t="e">
        <f t="shared" si="105"/>
        <v>#NUM!</v>
      </c>
      <c r="Q497" s="60"/>
      <c r="R497" s="60">
        <f t="shared" si="106"/>
        <v>491.67</v>
      </c>
      <c r="S497" s="61" t="e">
        <f t="shared" si="107"/>
        <v>#NUM!</v>
      </c>
      <c r="T497" s="60" t="e">
        <f t="shared" si="108"/>
        <v>#NUM!</v>
      </c>
      <c r="U497" s="16"/>
      <c r="V497" s="60">
        <f t="shared" si="109"/>
        <v>0</v>
      </c>
      <c r="W497" s="13">
        <f t="shared" si="110"/>
        <v>0</v>
      </c>
      <c r="X497" s="13">
        <f t="shared" si="111"/>
        <v>0</v>
      </c>
    </row>
    <row r="498" spans="1:24">
      <c r="A498" s="38"/>
      <c r="B498" s="60"/>
      <c r="C498" s="60">
        <f t="shared" si="100"/>
        <v>0</v>
      </c>
      <c r="D498" s="19"/>
      <c r="E498" s="42"/>
      <c r="F498" s="42">
        <f t="shared" si="101"/>
        <v>0</v>
      </c>
      <c r="G498" s="17"/>
      <c r="H498" s="17">
        <f t="shared" si="102"/>
        <v>0</v>
      </c>
      <c r="I498" s="17"/>
      <c r="J498" s="17"/>
      <c r="K498" s="42"/>
      <c r="L498" s="60">
        <f t="shared" si="103"/>
        <v>0</v>
      </c>
      <c r="M498" s="16"/>
      <c r="N498" s="60" t="e">
        <f t="shared" si="104"/>
        <v>#NUM!</v>
      </c>
      <c r="O498" s="16"/>
      <c r="P498" s="60" t="e">
        <f t="shared" si="105"/>
        <v>#NUM!</v>
      </c>
      <c r="Q498" s="60"/>
      <c r="R498" s="60">
        <f t="shared" si="106"/>
        <v>491.67</v>
      </c>
      <c r="S498" s="61" t="e">
        <f t="shared" si="107"/>
        <v>#NUM!</v>
      </c>
      <c r="T498" s="60" t="e">
        <f t="shared" si="108"/>
        <v>#NUM!</v>
      </c>
      <c r="U498" s="16"/>
      <c r="V498" s="60">
        <f t="shared" si="109"/>
        <v>0</v>
      </c>
      <c r="W498" s="13">
        <f t="shared" si="110"/>
        <v>0</v>
      </c>
      <c r="X498" s="13">
        <f t="shared" si="111"/>
        <v>0</v>
      </c>
    </row>
    <row r="499" spans="1:24">
      <c r="A499" s="38"/>
      <c r="B499" s="60"/>
      <c r="C499" s="60">
        <f t="shared" si="100"/>
        <v>0</v>
      </c>
      <c r="D499" s="19"/>
      <c r="E499" s="42"/>
      <c r="F499" s="42">
        <f t="shared" si="101"/>
        <v>0</v>
      </c>
      <c r="G499" s="17"/>
      <c r="H499" s="17">
        <f t="shared" si="102"/>
        <v>0</v>
      </c>
      <c r="I499" s="17"/>
      <c r="J499" s="17"/>
      <c r="K499" s="42"/>
      <c r="L499" s="60">
        <f t="shared" si="103"/>
        <v>0</v>
      </c>
      <c r="M499" s="16"/>
      <c r="N499" s="60" t="e">
        <f t="shared" si="104"/>
        <v>#NUM!</v>
      </c>
      <c r="O499" s="16"/>
      <c r="P499" s="60" t="e">
        <f t="shared" si="105"/>
        <v>#NUM!</v>
      </c>
      <c r="Q499" s="60"/>
      <c r="R499" s="60">
        <f t="shared" si="106"/>
        <v>491.67</v>
      </c>
      <c r="S499" s="61" t="e">
        <f t="shared" si="107"/>
        <v>#NUM!</v>
      </c>
      <c r="T499" s="60" t="e">
        <f t="shared" si="108"/>
        <v>#NUM!</v>
      </c>
      <c r="U499" s="16"/>
      <c r="V499" s="60">
        <f t="shared" si="109"/>
        <v>0</v>
      </c>
      <c r="W499" s="13">
        <f t="shared" si="110"/>
        <v>0</v>
      </c>
      <c r="X499" s="13">
        <f t="shared" si="111"/>
        <v>0</v>
      </c>
    </row>
    <row r="500" spans="1:24">
      <c r="A500" s="38"/>
      <c r="B500" s="60"/>
      <c r="C500" s="60">
        <f t="shared" si="100"/>
        <v>0</v>
      </c>
      <c r="D500" s="19"/>
      <c r="E500" s="42"/>
      <c r="F500" s="42">
        <f t="shared" si="101"/>
        <v>0</v>
      </c>
      <c r="G500" s="17"/>
      <c r="H500" s="17">
        <f t="shared" si="102"/>
        <v>0</v>
      </c>
      <c r="I500" s="17"/>
      <c r="J500" s="17"/>
      <c r="K500" s="42"/>
      <c r="L500" s="60">
        <f t="shared" si="103"/>
        <v>0</v>
      </c>
      <c r="M500" s="16"/>
      <c r="N500" s="60" t="e">
        <f t="shared" si="104"/>
        <v>#NUM!</v>
      </c>
      <c r="O500" s="16"/>
      <c r="P500" s="60" t="e">
        <f t="shared" si="105"/>
        <v>#NUM!</v>
      </c>
      <c r="Q500" s="60"/>
      <c r="R500" s="60">
        <f t="shared" si="106"/>
        <v>491.67</v>
      </c>
      <c r="S500" s="61" t="e">
        <f t="shared" si="107"/>
        <v>#NUM!</v>
      </c>
      <c r="T500" s="60" t="e">
        <f t="shared" si="108"/>
        <v>#NUM!</v>
      </c>
      <c r="U500" s="16"/>
      <c r="V500" s="60">
        <f t="shared" si="109"/>
        <v>0</v>
      </c>
      <c r="W500" s="13">
        <f t="shared" si="110"/>
        <v>0</v>
      </c>
      <c r="X500" s="13">
        <f t="shared" si="111"/>
        <v>0</v>
      </c>
    </row>
  </sheetData>
  <sheetProtection password="FADC" sheet="1" objects="1" scenarios="1"/>
  <protectedRanges>
    <protectedRange sqref="A1:X1048576" name="区域1"/>
  </protectedRanges>
  <mergeCells count="5">
    <mergeCell ref="A1:A2"/>
    <mergeCell ref="B1:B2"/>
    <mergeCell ref="C1:C2"/>
    <mergeCell ref="D1:D2"/>
    <mergeCell ref="E1:X1"/>
  </mergeCells>
  <phoneticPr fontId="1" type="noConversion"/>
  <dataValidations count="1">
    <dataValidation allowBlank="1" showInputMessage="1" showErrorMessage="1" prompt="  该栏显示的是以《石化行业VOCs污染源排查工作指南》附表二_19中提供的各类油品雷德蒸气压为基准，储存温度为0℃时的真实蒸气压数值。_x000a_  需指出的是，附表二_19中的油品蒸汽压数值为相对保守值" sqref="X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0"/>
  <sheetViews>
    <sheetView topLeftCell="A85" zoomScale="115" zoomScaleNormal="115" workbookViewId="0">
      <selection activeCell="B93" sqref="B93"/>
    </sheetView>
  </sheetViews>
  <sheetFormatPr defaultRowHeight="26.1" customHeight="1"/>
  <cols>
    <col min="1" max="1" width="9" style="46"/>
    <col min="2" max="2" width="15.625" style="46" customWidth="1"/>
    <col min="3" max="3" width="12.25" style="46" customWidth="1"/>
    <col min="4" max="4" width="11.5" style="46" hidden="1" customWidth="1"/>
    <col min="5" max="5" width="10.5" style="46" customWidth="1"/>
    <col min="6" max="6" width="11.875" style="46" customWidth="1"/>
    <col min="7" max="7" width="12.875" style="46" customWidth="1"/>
    <col min="8" max="8" width="14.875" style="46" customWidth="1"/>
    <col min="9" max="9" width="15.875" style="46" customWidth="1"/>
    <col min="10" max="10" width="9.25" style="46" hidden="1" customWidth="1"/>
    <col min="11" max="11" width="13.125" style="46" hidden="1" customWidth="1"/>
    <col min="12" max="12" width="17.75" style="46" customWidth="1"/>
    <col min="13" max="13" width="9.375" style="46" hidden="1" customWidth="1"/>
    <col min="14" max="14" width="9" style="46" hidden="1" customWidth="1"/>
    <col min="15" max="15" width="9.125" style="46" hidden="1" customWidth="1"/>
    <col min="16" max="16" width="11.875" style="46" hidden="1" customWidth="1"/>
    <col min="17" max="17" width="1" style="46" hidden="1" customWidth="1"/>
    <col min="18" max="16384" width="9" style="46"/>
  </cols>
  <sheetData>
    <row r="1" spans="1:17" ht="26.1" customHeight="1">
      <c r="A1" s="111" t="s">
        <v>165</v>
      </c>
      <c r="B1" s="102" t="s">
        <v>166</v>
      </c>
      <c r="C1" s="102" t="s">
        <v>167</v>
      </c>
      <c r="D1" s="102" t="s">
        <v>168</v>
      </c>
      <c r="E1" s="100" t="s">
        <v>169</v>
      </c>
      <c r="F1" s="102" t="s">
        <v>170</v>
      </c>
      <c r="G1" s="102"/>
      <c r="H1" s="102"/>
      <c r="I1" s="102"/>
      <c r="J1" s="102"/>
      <c r="K1" s="102"/>
      <c r="L1" s="102"/>
      <c r="M1" s="106"/>
      <c r="N1" s="106"/>
      <c r="O1" s="107" t="s">
        <v>50</v>
      </c>
      <c r="P1" s="108"/>
      <c r="Q1" s="109" t="s">
        <v>171</v>
      </c>
    </row>
    <row r="2" spans="1:17" ht="26.1" customHeight="1">
      <c r="A2" s="112"/>
      <c r="B2" s="102"/>
      <c r="C2" s="102"/>
      <c r="D2" s="102"/>
      <c r="E2" s="101"/>
      <c r="F2" s="18" t="s">
        <v>52</v>
      </c>
      <c r="G2" s="18" t="s">
        <v>53</v>
      </c>
      <c r="H2" s="18" t="s">
        <v>172</v>
      </c>
      <c r="I2" s="18" t="s">
        <v>173</v>
      </c>
      <c r="J2" s="18" t="s">
        <v>174</v>
      </c>
      <c r="K2" s="18" t="s">
        <v>175</v>
      </c>
      <c r="L2" s="18" t="s">
        <v>176</v>
      </c>
      <c r="M2" s="20" t="s">
        <v>177</v>
      </c>
      <c r="N2" s="20" t="s">
        <v>178</v>
      </c>
      <c r="O2" s="20" t="s">
        <v>45</v>
      </c>
      <c r="P2" s="20" t="s">
        <v>51</v>
      </c>
      <c r="Q2" s="110"/>
    </row>
    <row r="3" spans="1:17" ht="26.1" customHeight="1">
      <c r="A3" s="13">
        <v>1</v>
      </c>
      <c r="B3" s="18" t="s">
        <v>39</v>
      </c>
      <c r="C3" s="18">
        <v>0.74</v>
      </c>
      <c r="D3" s="18">
        <f>8.34*C3</f>
        <v>6.1715999999999998</v>
      </c>
      <c r="E3" s="18">
        <v>88</v>
      </c>
      <c r="F3" s="15">
        <v>5.8959999999999999</v>
      </c>
      <c r="G3" s="15">
        <v>708.69</v>
      </c>
      <c r="H3" s="15">
        <v>179.9</v>
      </c>
      <c r="I3" s="18"/>
      <c r="J3" s="18">
        <f t="shared" ref="J3:J66" si="0">459.67+32+I3*1.8</f>
        <v>491.67</v>
      </c>
      <c r="K3" s="18">
        <f t="shared" ref="K3:K66" si="1">(10^(F3-G3/(H3+I3)))/(7.5*6.895)</f>
        <v>1.7500452121577847</v>
      </c>
      <c r="L3" s="18">
        <f>K3*6.895</f>
        <v>12.066561737827925</v>
      </c>
      <c r="M3" s="40" t="s">
        <v>38</v>
      </c>
      <c r="N3" s="18">
        <v>88</v>
      </c>
      <c r="O3" s="18">
        <f>273.15+I3</f>
        <v>273.14999999999998</v>
      </c>
      <c r="P3" s="18">
        <f>L3*N3*1000/(8.314*O3)</f>
        <v>467.57898772328406</v>
      </c>
      <c r="Q3" s="15">
        <f t="shared" ref="Q3:Q13" si="2">P3*22.4*1000/N3</f>
        <v>119020.10596592684</v>
      </c>
    </row>
    <row r="4" spans="1:17" ht="26.1" customHeight="1">
      <c r="A4" s="13">
        <v>2</v>
      </c>
      <c r="B4" s="18" t="s">
        <v>37</v>
      </c>
      <c r="C4" s="18">
        <v>0.77</v>
      </c>
      <c r="D4" s="18">
        <f t="shared" ref="D4:D67" si="3">8.34*C4</f>
        <v>6.4218000000000002</v>
      </c>
      <c r="E4" s="18">
        <v>78</v>
      </c>
      <c r="F4" s="18">
        <v>6.9056499999999996</v>
      </c>
      <c r="G4" s="18">
        <v>1211.0329999999999</v>
      </c>
      <c r="H4" s="18">
        <v>220.79</v>
      </c>
      <c r="I4" s="18">
        <v>30</v>
      </c>
      <c r="J4" s="18">
        <f t="shared" si="0"/>
        <v>545.67000000000007</v>
      </c>
      <c r="K4" s="18">
        <f t="shared" si="1"/>
        <v>2.3077125082450722</v>
      </c>
      <c r="L4" s="18">
        <f>K4*6.895</f>
        <v>15.911677744349772</v>
      </c>
      <c r="M4" s="40" t="s">
        <v>38</v>
      </c>
      <c r="N4" s="18">
        <v>78</v>
      </c>
      <c r="O4" s="18">
        <f t="shared" ref="O4:O13" si="4">273.15+I4</f>
        <v>303.14999999999998</v>
      </c>
      <c r="P4" s="18">
        <f>L4*N4*1000/(8.314*O4)</f>
        <v>492.42827786363711</v>
      </c>
      <c r="Q4" s="15">
        <f t="shared" si="2"/>
        <v>141415.30030955729</v>
      </c>
    </row>
    <row r="5" spans="1:17" ht="26.1" customHeight="1">
      <c r="A5" s="13">
        <v>3</v>
      </c>
      <c r="B5" s="18" t="s">
        <v>179</v>
      </c>
      <c r="C5" s="18">
        <v>1.02</v>
      </c>
      <c r="D5" s="18">
        <f t="shared" si="3"/>
        <v>8.5068000000000001</v>
      </c>
      <c r="E5" s="19">
        <v>93</v>
      </c>
      <c r="F5" s="18">
        <v>7.2417899999999999</v>
      </c>
      <c r="G5" s="18">
        <v>1675.3</v>
      </c>
      <c r="H5" s="18">
        <v>200</v>
      </c>
      <c r="I5" s="18"/>
      <c r="J5" s="18">
        <f t="shared" si="0"/>
        <v>491.67</v>
      </c>
      <c r="K5" s="18">
        <f t="shared" si="1"/>
        <v>1.4180595405365892E-3</v>
      </c>
      <c r="L5" s="18">
        <f t="shared" ref="L5:L68" si="5">K5*6.895</f>
        <v>9.7775205319997824E-3</v>
      </c>
      <c r="M5" s="40" t="s">
        <v>38</v>
      </c>
      <c r="N5" s="19">
        <v>93</v>
      </c>
      <c r="O5" s="19">
        <f t="shared" si="4"/>
        <v>273.14999999999998</v>
      </c>
      <c r="P5" s="18">
        <f>L5*N5*1000/(8.314*O5)</f>
        <v>0.40040589256629683</v>
      </c>
      <c r="Q5" s="13">
        <f t="shared" si="2"/>
        <v>96.441849392312349</v>
      </c>
    </row>
    <row r="6" spans="1:17" ht="26.1" customHeight="1">
      <c r="A6" s="13">
        <v>4</v>
      </c>
      <c r="B6" s="18" t="s">
        <v>180</v>
      </c>
      <c r="C6" s="18">
        <v>1</v>
      </c>
      <c r="D6" s="18">
        <f t="shared" si="3"/>
        <v>8.34</v>
      </c>
      <c r="E6" s="19">
        <v>94</v>
      </c>
      <c r="F6" s="18">
        <v>7.1361699999999999</v>
      </c>
      <c r="G6" s="18">
        <v>1518.1</v>
      </c>
      <c r="H6" s="18">
        <v>175</v>
      </c>
      <c r="I6" s="18"/>
      <c r="J6" s="18">
        <f t="shared" si="0"/>
        <v>491.67</v>
      </c>
      <c r="K6" s="18">
        <f t="shared" si="1"/>
        <v>5.5939338092994952E-4</v>
      </c>
      <c r="L6" s="18">
        <f t="shared" si="5"/>
        <v>3.8570173615120017E-3</v>
      </c>
      <c r="M6" s="40" t="s">
        <v>38</v>
      </c>
      <c r="N6" s="19">
        <v>94</v>
      </c>
      <c r="O6" s="19">
        <f t="shared" si="4"/>
        <v>273.14999999999998</v>
      </c>
      <c r="P6" s="18">
        <f>L6*N6*1000/(8.314*O6)</f>
        <v>0.15964974247431557</v>
      </c>
      <c r="Q6" s="13">
        <f t="shared" si="2"/>
        <v>38.044193951326264</v>
      </c>
    </row>
    <row r="7" spans="1:17" ht="26.1" customHeight="1">
      <c r="A7" s="13">
        <v>5</v>
      </c>
      <c r="B7" s="18" t="s">
        <v>181</v>
      </c>
      <c r="C7" s="18">
        <v>1.04</v>
      </c>
      <c r="D7" s="18">
        <f t="shared" si="3"/>
        <v>8.6736000000000004</v>
      </c>
      <c r="E7" s="19">
        <v>108</v>
      </c>
      <c r="F7" s="18">
        <v>7.8184399999999998</v>
      </c>
      <c r="G7" s="18">
        <v>1950.3</v>
      </c>
      <c r="H7" s="18">
        <v>194.36</v>
      </c>
      <c r="I7" s="18"/>
      <c r="J7" s="18">
        <f t="shared" si="0"/>
        <v>491.67</v>
      </c>
      <c r="K7" s="18">
        <f t="shared" si="1"/>
        <v>1.1759053126830847E-4</v>
      </c>
      <c r="L7" s="18">
        <f t="shared" si="5"/>
        <v>8.1078671309498689E-4</v>
      </c>
      <c r="M7" s="40" t="s">
        <v>38</v>
      </c>
      <c r="N7" s="19">
        <v>108</v>
      </c>
      <c r="O7" s="19">
        <f>273.15+I24</f>
        <v>273.14999999999998</v>
      </c>
      <c r="P7" s="18">
        <f>L24*N7*1000/(8.314*O7)</f>
        <v>246.93049668528215</v>
      </c>
      <c r="Q7" s="13">
        <f t="shared" si="2"/>
        <v>51215.214127317769</v>
      </c>
    </row>
    <row r="8" spans="1:17" ht="26.1" customHeight="1">
      <c r="A8" s="13">
        <v>6</v>
      </c>
      <c r="B8" s="18" t="s">
        <v>54</v>
      </c>
      <c r="C8" s="18">
        <v>0.9</v>
      </c>
      <c r="D8" s="18">
        <f t="shared" si="3"/>
        <v>7.5060000000000002</v>
      </c>
      <c r="E8" s="19">
        <v>104</v>
      </c>
      <c r="F8" s="18">
        <v>6.9240899999999996</v>
      </c>
      <c r="G8" s="18">
        <v>1420</v>
      </c>
      <c r="H8" s="18">
        <v>206</v>
      </c>
      <c r="I8" s="18"/>
      <c r="J8" s="18">
        <f t="shared" si="0"/>
        <v>491.67</v>
      </c>
      <c r="K8" s="18">
        <f t="shared" si="1"/>
        <v>2.076302288315008E-2</v>
      </c>
      <c r="L8" s="18">
        <f t="shared" si="5"/>
        <v>0.14316104277931979</v>
      </c>
      <c r="M8" s="40" t="s">
        <v>38</v>
      </c>
      <c r="N8" s="19">
        <v>104</v>
      </c>
      <c r="O8" s="19">
        <f t="shared" si="4"/>
        <v>273.14999999999998</v>
      </c>
      <c r="P8" s="18">
        <f t="shared" ref="P8:P13" si="6">L8*N8*1000/(8.314*O8)</f>
        <v>6.55612110664529</v>
      </c>
      <c r="Q8" s="13">
        <f t="shared" si="2"/>
        <v>1412.0876229697546</v>
      </c>
    </row>
    <row r="9" spans="1:17" ht="26.1" customHeight="1">
      <c r="A9" s="13">
        <v>7</v>
      </c>
      <c r="B9" s="18" t="s">
        <v>55</v>
      </c>
      <c r="C9" s="18">
        <v>0.86599999999999999</v>
      </c>
      <c r="D9" s="18">
        <f t="shared" si="3"/>
        <v>7.2224399999999997</v>
      </c>
      <c r="E9" s="19">
        <v>92</v>
      </c>
      <c r="F9" s="18">
        <v>6.9539999999999997</v>
      </c>
      <c r="G9" s="18">
        <v>1344.8</v>
      </c>
      <c r="H9" s="18">
        <v>219.48</v>
      </c>
      <c r="I9" s="18"/>
      <c r="J9" s="18">
        <f t="shared" si="0"/>
        <v>491.67</v>
      </c>
      <c r="K9" s="18">
        <f t="shared" si="1"/>
        <v>0.12977609367892889</v>
      </c>
      <c r="L9" s="18">
        <f t="shared" si="5"/>
        <v>0.89480616591621465</v>
      </c>
      <c r="M9" s="40" t="s">
        <v>38</v>
      </c>
      <c r="N9" s="19">
        <v>92</v>
      </c>
      <c r="O9" s="19">
        <f t="shared" si="4"/>
        <v>273.14999999999998</v>
      </c>
      <c r="P9" s="18">
        <f t="shared" si="6"/>
        <v>36.249796293701998</v>
      </c>
      <c r="Q9" s="13">
        <f t="shared" si="2"/>
        <v>8826.0373584665722</v>
      </c>
    </row>
    <row r="10" spans="1:17" ht="26.1" customHeight="1">
      <c r="A10" s="13">
        <v>8</v>
      </c>
      <c r="B10" s="18" t="s">
        <v>56</v>
      </c>
      <c r="C10" s="18">
        <v>0.86099999999999999</v>
      </c>
      <c r="D10" s="18">
        <f t="shared" si="3"/>
        <v>7.1807400000000001</v>
      </c>
      <c r="E10" s="19">
        <v>106</v>
      </c>
      <c r="F10" s="18">
        <v>6.9905200000000001</v>
      </c>
      <c r="G10" s="18">
        <v>1453.43</v>
      </c>
      <c r="H10" s="18">
        <v>215.30699999999999</v>
      </c>
      <c r="I10" s="18"/>
      <c r="J10" s="18">
        <f t="shared" si="0"/>
        <v>491.67</v>
      </c>
      <c r="K10" s="18">
        <f t="shared" si="1"/>
        <v>3.3606556746712667E-2</v>
      </c>
      <c r="L10" s="18">
        <f t="shared" si="5"/>
        <v>0.23171720876858382</v>
      </c>
      <c r="M10" s="40" t="s">
        <v>38</v>
      </c>
      <c r="N10" s="19">
        <v>106</v>
      </c>
      <c r="O10" s="19">
        <f t="shared" si="4"/>
        <v>273.14999999999998</v>
      </c>
      <c r="P10" s="18">
        <f t="shared" si="6"/>
        <v>10.815657566397483</v>
      </c>
      <c r="Q10" s="13">
        <f t="shared" si="2"/>
        <v>2285.5729196915436</v>
      </c>
    </row>
    <row r="11" spans="1:17" ht="26.1" customHeight="1">
      <c r="A11" s="13">
        <v>9</v>
      </c>
      <c r="B11" s="18" t="s">
        <v>57</v>
      </c>
      <c r="C11" s="18">
        <v>0.86099999999999999</v>
      </c>
      <c r="D11" s="18">
        <f>8.34*C11</f>
        <v>7.1807400000000001</v>
      </c>
      <c r="E11" s="19">
        <v>106</v>
      </c>
      <c r="F11" s="18">
        <v>7.00908</v>
      </c>
      <c r="G11" s="18">
        <v>1462.2660000000001</v>
      </c>
      <c r="H11" s="18">
        <v>215.10499999999999</v>
      </c>
      <c r="I11" s="18"/>
      <c r="J11" s="18">
        <f t="shared" si="0"/>
        <v>491.67</v>
      </c>
      <c r="K11" s="18">
        <f t="shared" si="1"/>
        <v>3.144612742269208E-2</v>
      </c>
      <c r="L11" s="18">
        <f t="shared" si="5"/>
        <v>0.21682104857946188</v>
      </c>
      <c r="M11" s="40" t="s">
        <v>38</v>
      </c>
      <c r="N11" s="19">
        <v>106</v>
      </c>
      <c r="O11" s="19">
        <f t="shared" si="4"/>
        <v>273.14999999999998</v>
      </c>
      <c r="P11" s="18">
        <f t="shared" si="6"/>
        <v>10.120362777909644</v>
      </c>
      <c r="Q11" s="13">
        <f t="shared" si="2"/>
        <v>2138.6427002375094</v>
      </c>
    </row>
    <row r="12" spans="1:17" ht="26.1" customHeight="1">
      <c r="A12" s="13">
        <v>10</v>
      </c>
      <c r="B12" s="18" t="s">
        <v>58</v>
      </c>
      <c r="C12" s="18">
        <v>0.88</v>
      </c>
      <c r="D12" s="18">
        <f t="shared" si="3"/>
        <v>7.3391999999999999</v>
      </c>
      <c r="E12" s="19">
        <v>106</v>
      </c>
      <c r="F12" s="18">
        <v>6.9989100000000004</v>
      </c>
      <c r="G12" s="18">
        <v>1474.6790000000001</v>
      </c>
      <c r="H12" s="18">
        <v>213.68600000000001</v>
      </c>
      <c r="I12" s="18"/>
      <c r="J12" s="18">
        <f t="shared" si="0"/>
        <v>491.67</v>
      </c>
      <c r="K12" s="18">
        <f t="shared" si="1"/>
        <v>2.4219496822259639E-2</v>
      </c>
      <c r="L12" s="18">
        <f t="shared" si="5"/>
        <v>0.16699343058948021</v>
      </c>
      <c r="M12" s="40" t="s">
        <v>38</v>
      </c>
      <c r="N12" s="19">
        <v>106</v>
      </c>
      <c r="O12" s="19">
        <f t="shared" si="4"/>
        <v>273.14999999999998</v>
      </c>
      <c r="P12" s="18">
        <f t="shared" si="6"/>
        <v>7.7946034767645687</v>
      </c>
      <c r="Q12" s="13">
        <f t="shared" si="2"/>
        <v>1647.1614894294935</v>
      </c>
    </row>
    <row r="13" spans="1:17" ht="26.1" customHeight="1">
      <c r="A13" s="13">
        <v>11</v>
      </c>
      <c r="B13" s="18" t="s">
        <v>59</v>
      </c>
      <c r="C13" s="18">
        <v>0.86</v>
      </c>
      <c r="D13" s="18">
        <f t="shared" si="3"/>
        <v>7.1723999999999997</v>
      </c>
      <c r="E13" s="19">
        <v>424.6</v>
      </c>
      <c r="F13" s="18">
        <v>7.00908</v>
      </c>
      <c r="G13" s="18">
        <v>1462.2660000000001</v>
      </c>
      <c r="H13" s="18">
        <v>215.10499999999999</v>
      </c>
      <c r="I13" s="18"/>
      <c r="J13" s="18">
        <f t="shared" si="0"/>
        <v>491.67</v>
      </c>
      <c r="K13" s="18">
        <f t="shared" si="1"/>
        <v>3.144612742269208E-2</v>
      </c>
      <c r="L13" s="18">
        <f t="shared" si="5"/>
        <v>0.21682104857946188</v>
      </c>
      <c r="M13" s="40" t="s">
        <v>38</v>
      </c>
      <c r="N13" s="19">
        <v>424.6</v>
      </c>
      <c r="O13" s="19">
        <f t="shared" si="4"/>
        <v>273.14999999999998</v>
      </c>
      <c r="P13" s="18">
        <f t="shared" si="6"/>
        <v>40.538736183966364</v>
      </c>
      <c r="Q13" s="13">
        <f t="shared" si="2"/>
        <v>2138.642700237509</v>
      </c>
    </row>
    <row r="14" spans="1:17" ht="26.1" customHeight="1">
      <c r="A14" s="13">
        <v>12</v>
      </c>
      <c r="B14" s="18" t="s">
        <v>60</v>
      </c>
      <c r="C14" s="18">
        <v>0.79</v>
      </c>
      <c r="D14" s="18">
        <f t="shared" si="3"/>
        <v>6.5886000000000005</v>
      </c>
      <c r="E14" s="19">
        <v>32</v>
      </c>
      <c r="F14" s="18">
        <v>7.8786300000000002</v>
      </c>
      <c r="G14" s="18">
        <v>1473.11</v>
      </c>
      <c r="H14" s="18">
        <v>230</v>
      </c>
      <c r="I14" s="18"/>
      <c r="J14" s="18">
        <f t="shared" si="0"/>
        <v>491.67</v>
      </c>
      <c r="K14" s="18">
        <f t="shared" si="1"/>
        <v>0.57571610582601762</v>
      </c>
      <c r="L14" s="18">
        <f t="shared" si="5"/>
        <v>3.9695625496703912</v>
      </c>
      <c r="M14" s="40"/>
      <c r="N14" s="19"/>
      <c r="O14" s="19"/>
      <c r="P14" s="18"/>
      <c r="Q14" s="13"/>
    </row>
    <row r="15" spans="1:17" ht="26.1" customHeight="1">
      <c r="A15" s="13">
        <v>13</v>
      </c>
      <c r="B15" s="18" t="s">
        <v>61</v>
      </c>
      <c r="C15" s="18">
        <v>1.1000000000000001</v>
      </c>
      <c r="D15" s="18">
        <f t="shared" si="3"/>
        <v>9.1740000000000013</v>
      </c>
      <c r="E15" s="19">
        <v>62</v>
      </c>
      <c r="F15" s="18">
        <v>8.2621000000000002</v>
      </c>
      <c r="G15" s="18">
        <v>2197</v>
      </c>
      <c r="H15" s="18">
        <v>212</v>
      </c>
      <c r="I15" s="18"/>
      <c r="J15" s="18">
        <f t="shared" si="0"/>
        <v>491.67</v>
      </c>
      <c r="K15" s="18">
        <f t="shared" si="1"/>
        <v>1.5321345951451354E-4</v>
      </c>
      <c r="L15" s="18">
        <f t="shared" si="5"/>
        <v>1.0564068033525708E-3</v>
      </c>
      <c r="M15" s="40"/>
      <c r="N15" s="19"/>
      <c r="O15" s="19"/>
      <c r="P15" s="18"/>
      <c r="Q15" s="13"/>
    </row>
    <row r="16" spans="1:17" ht="26.1" customHeight="1">
      <c r="A16" s="13">
        <v>14</v>
      </c>
      <c r="B16" s="18" t="s">
        <v>182</v>
      </c>
      <c r="C16" s="18">
        <v>0.8</v>
      </c>
      <c r="D16" s="18">
        <f t="shared" si="3"/>
        <v>6.6720000000000006</v>
      </c>
      <c r="E16" s="19">
        <v>74</v>
      </c>
      <c r="F16" s="18">
        <v>7.4743000000000004</v>
      </c>
      <c r="G16" s="18">
        <v>1314.19</v>
      </c>
      <c r="H16" s="18">
        <v>186.55</v>
      </c>
      <c r="I16" s="18"/>
      <c r="J16" s="18">
        <f t="shared" si="0"/>
        <v>491.67</v>
      </c>
      <c r="K16" s="18">
        <f t="shared" si="1"/>
        <v>5.1999354571090936E-2</v>
      </c>
      <c r="L16" s="18">
        <f t="shared" si="5"/>
        <v>0.35853554976767199</v>
      </c>
      <c r="M16" s="40"/>
      <c r="N16" s="19"/>
      <c r="O16" s="19"/>
      <c r="P16" s="18"/>
      <c r="Q16" s="13"/>
    </row>
    <row r="17" spans="1:23" ht="26.1" customHeight="1">
      <c r="A17" s="13">
        <v>15</v>
      </c>
      <c r="B17" s="18" t="s">
        <v>183</v>
      </c>
      <c r="C17" s="18">
        <v>0.81</v>
      </c>
      <c r="D17" s="18">
        <f t="shared" si="3"/>
        <v>6.7554000000000007</v>
      </c>
      <c r="E17" s="19">
        <v>74</v>
      </c>
      <c r="F17" s="18">
        <v>7.4767999999999999</v>
      </c>
      <c r="G17" s="18">
        <v>1362.39</v>
      </c>
      <c r="H17" s="18">
        <v>178.77</v>
      </c>
      <c r="I17" s="18"/>
      <c r="J17" s="18">
        <f t="shared" si="0"/>
        <v>491.67</v>
      </c>
      <c r="K17" s="18">
        <f t="shared" si="1"/>
        <v>1.3876978566750967E-2</v>
      </c>
      <c r="L17" s="18">
        <f t="shared" si="5"/>
        <v>9.5681767217747918E-2</v>
      </c>
      <c r="M17" s="40"/>
      <c r="N17" s="19"/>
      <c r="O17" s="19"/>
      <c r="P17" s="18"/>
      <c r="Q17" s="13"/>
    </row>
    <row r="18" spans="1:23" ht="26.1" customHeight="1">
      <c r="A18" s="13">
        <v>16</v>
      </c>
      <c r="B18" s="18" t="s">
        <v>184</v>
      </c>
      <c r="C18" s="18">
        <v>0.81</v>
      </c>
      <c r="D18" s="18">
        <f t="shared" si="3"/>
        <v>6.7554000000000007</v>
      </c>
      <c r="E18" s="19">
        <v>53</v>
      </c>
      <c r="F18" s="18">
        <v>7.0380000000000003</v>
      </c>
      <c r="G18" s="18">
        <v>1232.53</v>
      </c>
      <c r="H18" s="18">
        <v>222.47</v>
      </c>
      <c r="I18" s="18"/>
      <c r="J18" s="18">
        <f t="shared" si="0"/>
        <v>491.67</v>
      </c>
      <c r="K18" s="18">
        <f t="shared" si="1"/>
        <v>0.60841063604322976</v>
      </c>
      <c r="L18" s="18">
        <f t="shared" si="5"/>
        <v>4.1949913355180692</v>
      </c>
      <c r="M18" s="40"/>
      <c r="N18" s="19"/>
      <c r="O18" s="19"/>
      <c r="P18" s="18"/>
      <c r="Q18" s="13"/>
    </row>
    <row r="19" spans="1:23" ht="26.1" customHeight="1">
      <c r="A19" s="13">
        <v>17</v>
      </c>
      <c r="B19" s="14" t="s">
        <v>62</v>
      </c>
      <c r="C19" s="15">
        <v>0.87</v>
      </c>
      <c r="D19" s="15">
        <f t="shared" si="3"/>
        <v>7.2557999999999998</v>
      </c>
      <c r="E19" s="13">
        <v>106.16</v>
      </c>
      <c r="F19" s="14">
        <v>6.9749999999999996</v>
      </c>
      <c r="G19" s="14">
        <v>1424.2550000000001</v>
      </c>
      <c r="H19" s="14">
        <v>213.21</v>
      </c>
      <c r="I19" s="18"/>
      <c r="J19" s="18">
        <f t="shared" si="0"/>
        <v>491.67</v>
      </c>
      <c r="K19" s="18">
        <f t="shared" si="1"/>
        <v>3.8137063111851499E-2</v>
      </c>
      <c r="L19" s="18">
        <f t="shared" si="5"/>
        <v>0.26295505015621606</v>
      </c>
      <c r="M19" s="40"/>
      <c r="N19" s="19"/>
      <c r="O19" s="19"/>
      <c r="P19" s="18"/>
      <c r="Q19" s="13"/>
    </row>
    <row r="20" spans="1:23" ht="26.1" customHeight="1">
      <c r="A20" s="13">
        <v>18</v>
      </c>
      <c r="B20" s="15" t="s">
        <v>63</v>
      </c>
      <c r="C20" s="15">
        <v>0.78</v>
      </c>
      <c r="D20" s="15">
        <f t="shared" si="3"/>
        <v>6.5052000000000003</v>
      </c>
      <c r="E20" s="13">
        <v>84.16</v>
      </c>
      <c r="F20" s="18">
        <v>6.8449799999999996</v>
      </c>
      <c r="G20" s="18">
        <v>1203.5260000000001</v>
      </c>
      <c r="H20" s="18">
        <v>222.863</v>
      </c>
      <c r="I20" s="18"/>
      <c r="J20" s="18">
        <f t="shared" si="0"/>
        <v>491.67</v>
      </c>
      <c r="K20" s="18">
        <f t="shared" si="1"/>
        <v>0.53838037104608638</v>
      </c>
      <c r="L20" s="18">
        <f t="shared" si="5"/>
        <v>3.7121326583627652</v>
      </c>
      <c r="M20" s="40"/>
      <c r="N20" s="19"/>
      <c r="O20" s="19"/>
      <c r="P20" s="18"/>
      <c r="Q20" s="47"/>
      <c r="R20" s="48"/>
      <c r="S20" s="48"/>
      <c r="T20" s="48"/>
      <c r="U20" s="48"/>
      <c r="V20" s="48"/>
      <c r="W20" s="48"/>
    </row>
    <row r="21" spans="1:23" ht="26.1" customHeight="1">
      <c r="A21" s="13">
        <v>19</v>
      </c>
      <c r="B21" s="15" t="s">
        <v>64</v>
      </c>
      <c r="C21" s="15">
        <v>0.67</v>
      </c>
      <c r="D21" s="15">
        <f t="shared" si="3"/>
        <v>5.5878000000000005</v>
      </c>
      <c r="E21" s="13">
        <v>86</v>
      </c>
      <c r="F21" s="18">
        <v>6.8777600000000003</v>
      </c>
      <c r="G21" s="18">
        <v>1171.53</v>
      </c>
      <c r="H21" s="18">
        <v>224.36600000000001</v>
      </c>
      <c r="I21" s="18"/>
      <c r="J21" s="18">
        <f t="shared" si="0"/>
        <v>491.67</v>
      </c>
      <c r="K21" s="18">
        <f t="shared" si="1"/>
        <v>0.87629715683922516</v>
      </c>
      <c r="L21" s="18">
        <f t="shared" si="5"/>
        <v>6.0420688964064571</v>
      </c>
      <c r="M21" s="40"/>
      <c r="N21" s="19"/>
      <c r="O21" s="19"/>
      <c r="P21" s="18"/>
      <c r="Q21" s="13"/>
    </row>
    <row r="22" spans="1:23" ht="26.1" customHeight="1">
      <c r="A22" s="13">
        <v>20</v>
      </c>
      <c r="B22" s="15" t="s">
        <v>65</v>
      </c>
      <c r="C22" s="15">
        <v>0.67</v>
      </c>
      <c r="D22" s="15">
        <f t="shared" si="3"/>
        <v>5.5878000000000005</v>
      </c>
      <c r="E22" s="13">
        <v>84.16</v>
      </c>
      <c r="F22" s="15">
        <v>6.8657199999999996</v>
      </c>
      <c r="G22" s="15">
        <v>1152.971</v>
      </c>
      <c r="H22" s="15">
        <v>225.84899999999999</v>
      </c>
      <c r="I22" s="18"/>
      <c r="J22" s="18">
        <f t="shared" si="0"/>
        <v>491.67</v>
      </c>
      <c r="K22" s="18">
        <f t="shared" si="1"/>
        <v>1.1144792200262839</v>
      </c>
      <c r="L22" s="18">
        <f t="shared" si="5"/>
        <v>7.684334222081227</v>
      </c>
      <c r="M22" s="40"/>
      <c r="N22" s="19"/>
      <c r="O22" s="19"/>
      <c r="P22" s="18"/>
      <c r="Q22" s="13"/>
    </row>
    <row r="23" spans="1:23" ht="26.1" customHeight="1">
      <c r="A23" s="13">
        <v>22</v>
      </c>
      <c r="B23" s="15" t="s">
        <v>185</v>
      </c>
      <c r="C23" s="15">
        <v>0.79</v>
      </c>
      <c r="D23" s="15">
        <f t="shared" si="3"/>
        <v>6.5886000000000005</v>
      </c>
      <c r="E23" s="13">
        <v>58.08</v>
      </c>
      <c r="F23" s="15">
        <v>7.02447</v>
      </c>
      <c r="G23" s="15">
        <v>1161</v>
      </c>
      <c r="H23" s="15">
        <v>224</v>
      </c>
      <c r="I23" s="18"/>
      <c r="J23" s="18">
        <f t="shared" si="0"/>
        <v>491.67</v>
      </c>
      <c r="K23" s="18">
        <f t="shared" si="1"/>
        <v>1.3422665015964694</v>
      </c>
      <c r="L23" s="18">
        <f t="shared" si="5"/>
        <v>9.2549275285076558</v>
      </c>
      <c r="M23" s="40"/>
      <c r="N23" s="19"/>
      <c r="O23" s="19"/>
      <c r="P23" s="18"/>
      <c r="Q23" s="13"/>
    </row>
    <row r="24" spans="1:23" ht="26.1" customHeight="1">
      <c r="A24" s="13">
        <v>23</v>
      </c>
      <c r="B24" s="15" t="s">
        <v>66</v>
      </c>
      <c r="C24" s="15">
        <v>0.8</v>
      </c>
      <c r="D24" s="15">
        <f t="shared" si="3"/>
        <v>6.6720000000000006</v>
      </c>
      <c r="E24" s="13">
        <v>66.099999999999994</v>
      </c>
      <c r="F24" s="15">
        <v>6.9207000000000001</v>
      </c>
      <c r="G24" s="15">
        <v>1121.81</v>
      </c>
      <c r="H24" s="15">
        <v>210.46</v>
      </c>
      <c r="I24" s="18"/>
      <c r="J24" s="18">
        <f t="shared" si="0"/>
        <v>491.67</v>
      </c>
      <c r="K24" s="18">
        <f t="shared" si="1"/>
        <v>0.75305713724374634</v>
      </c>
      <c r="L24" s="18">
        <f t="shared" si="5"/>
        <v>5.1923289612956305</v>
      </c>
      <c r="M24" s="40"/>
      <c r="N24" s="19"/>
      <c r="O24" s="19"/>
      <c r="P24" s="18"/>
      <c r="Q24" s="13"/>
    </row>
    <row r="25" spans="1:23" ht="26.1" customHeight="1">
      <c r="A25" s="13">
        <v>24</v>
      </c>
      <c r="B25" s="15" t="s">
        <v>67</v>
      </c>
      <c r="C25" s="15">
        <v>1.8</v>
      </c>
      <c r="D25" s="15">
        <f t="shared" si="3"/>
        <v>15.012</v>
      </c>
      <c r="E25" s="13">
        <v>132.20400000000001</v>
      </c>
      <c r="F25" s="15">
        <v>6.9207000000000001</v>
      </c>
      <c r="G25" s="15">
        <v>1121.81</v>
      </c>
      <c r="H25" s="15">
        <v>145.69999999999999</v>
      </c>
      <c r="I25" s="18"/>
      <c r="J25" s="18">
        <f t="shared" si="0"/>
        <v>491.67</v>
      </c>
      <c r="K25" s="18">
        <f t="shared" si="1"/>
        <v>3.2185001932015025E-3</v>
      </c>
      <c r="L25" s="18">
        <f t="shared" si="5"/>
        <v>2.2191558832124359E-2</v>
      </c>
      <c r="M25" s="40"/>
      <c r="N25" s="19"/>
      <c r="O25" s="19"/>
      <c r="P25" s="18"/>
      <c r="Q25" s="13"/>
    </row>
    <row r="26" spans="1:23" ht="26.1" customHeight="1">
      <c r="A26" s="13">
        <v>25</v>
      </c>
      <c r="B26" s="15" t="s">
        <v>186</v>
      </c>
      <c r="C26" s="15">
        <v>0.94</v>
      </c>
      <c r="D26" s="15">
        <f t="shared" si="3"/>
        <v>7.839599999999999</v>
      </c>
      <c r="E26" s="13">
        <v>87.12</v>
      </c>
      <c r="F26" s="15">
        <v>7.1146000000000003</v>
      </c>
      <c r="G26" s="15">
        <v>1467.45</v>
      </c>
      <c r="H26" s="15">
        <v>215.23</v>
      </c>
      <c r="I26" s="18"/>
      <c r="J26" s="18">
        <f t="shared" si="0"/>
        <v>491.67</v>
      </c>
      <c r="K26" s="18">
        <f t="shared" si="1"/>
        <v>3.8278010942712555E-2</v>
      </c>
      <c r="L26" s="18">
        <f t="shared" si="5"/>
        <v>0.26392688545000303</v>
      </c>
      <c r="M26" s="40"/>
      <c r="N26" s="19"/>
      <c r="O26" s="19"/>
      <c r="P26" s="18"/>
      <c r="Q26" s="13"/>
    </row>
    <row r="27" spans="1:23" ht="26.1" customHeight="1">
      <c r="A27" s="13">
        <v>26</v>
      </c>
      <c r="B27" s="15" t="s">
        <v>187</v>
      </c>
      <c r="C27" s="49">
        <v>0.93</v>
      </c>
      <c r="D27" s="15">
        <f t="shared" si="3"/>
        <v>7.7562000000000006</v>
      </c>
      <c r="E27" s="13">
        <v>86.09</v>
      </c>
      <c r="F27" s="14">
        <v>7.21</v>
      </c>
      <c r="G27" s="14">
        <v>1296.1300000000001</v>
      </c>
      <c r="H27" s="14">
        <v>226.66</v>
      </c>
      <c r="I27" s="18"/>
      <c r="J27" s="18">
        <f t="shared" si="0"/>
        <v>491.67</v>
      </c>
      <c r="K27" s="18">
        <f t="shared" si="1"/>
        <v>0.59981274557426834</v>
      </c>
      <c r="L27" s="18">
        <f t="shared" si="5"/>
        <v>4.1357088807345797</v>
      </c>
      <c r="M27" s="40"/>
      <c r="N27" s="19"/>
      <c r="O27" s="19"/>
      <c r="P27" s="18"/>
      <c r="Q27" s="13"/>
    </row>
    <row r="28" spans="1:23" ht="26.1" customHeight="1">
      <c r="A28" s="13">
        <v>27</v>
      </c>
      <c r="B28" s="50" t="s">
        <v>188</v>
      </c>
      <c r="C28" s="13">
        <v>1.1100000000000001</v>
      </c>
      <c r="D28" s="15">
        <f t="shared" si="3"/>
        <v>9.2574000000000005</v>
      </c>
      <c r="E28" s="13">
        <v>112.56</v>
      </c>
      <c r="F28" s="50">
        <v>6.9779999999999998</v>
      </c>
      <c r="G28" s="50">
        <v>1431.05</v>
      </c>
      <c r="H28" s="50">
        <v>217.55</v>
      </c>
      <c r="I28" s="18"/>
      <c r="J28" s="18">
        <f t="shared" si="0"/>
        <v>491.67</v>
      </c>
      <c r="K28" s="18">
        <f t="shared" si="1"/>
        <v>4.8570930834908779E-2</v>
      </c>
      <c r="L28" s="18">
        <f t="shared" si="5"/>
        <v>0.33489656810669599</v>
      </c>
      <c r="M28" s="51"/>
      <c r="N28" s="51"/>
      <c r="O28" s="51"/>
      <c r="P28" s="51"/>
      <c r="Q28" s="51"/>
    </row>
    <row r="29" spans="1:23" ht="26.1" customHeight="1">
      <c r="A29" s="13">
        <v>28</v>
      </c>
      <c r="B29" s="50" t="s">
        <v>189</v>
      </c>
      <c r="C29" s="13">
        <v>0.86</v>
      </c>
      <c r="D29" s="15">
        <f t="shared" si="3"/>
        <v>7.1723999999999997</v>
      </c>
      <c r="E29" s="13">
        <v>120.19</v>
      </c>
      <c r="F29" s="50">
        <v>6.9366599999999998</v>
      </c>
      <c r="G29" s="50">
        <v>1460.7929999999999</v>
      </c>
      <c r="H29" s="50">
        <v>207.78</v>
      </c>
      <c r="I29" s="18"/>
      <c r="J29" s="18">
        <f t="shared" si="0"/>
        <v>491.67</v>
      </c>
      <c r="K29" s="18">
        <f t="shared" si="1"/>
        <v>1.5580633538164839E-2</v>
      </c>
      <c r="L29" s="18">
        <f t="shared" si="5"/>
        <v>0.10742846824564656</v>
      </c>
      <c r="M29" s="51"/>
      <c r="N29" s="51"/>
      <c r="O29" s="51"/>
      <c r="P29" s="51"/>
      <c r="Q29" s="51"/>
    </row>
    <row r="30" spans="1:23" ht="26.1" customHeight="1">
      <c r="A30" s="13">
        <v>29</v>
      </c>
      <c r="B30" s="52" t="s">
        <v>190</v>
      </c>
      <c r="C30" s="52">
        <v>1.6539999999999999</v>
      </c>
      <c r="D30" s="15">
        <f t="shared" si="3"/>
        <v>13.794359999999999</v>
      </c>
      <c r="E30" s="13">
        <v>227.13</v>
      </c>
      <c r="F30" s="52">
        <v>3.8673000000000002</v>
      </c>
      <c r="G30" s="52">
        <v>1259.4059999999999</v>
      </c>
      <c r="H30" s="52">
        <v>160</v>
      </c>
      <c r="I30" s="18"/>
      <c r="J30" s="18">
        <f t="shared" si="0"/>
        <v>491.67</v>
      </c>
      <c r="K30" s="18">
        <f t="shared" si="1"/>
        <v>1.9160946845327727E-6</v>
      </c>
      <c r="L30" s="18">
        <f t="shared" si="5"/>
        <v>1.3211472849853466E-5</v>
      </c>
      <c r="M30" s="51"/>
      <c r="N30" s="51"/>
      <c r="O30" s="51"/>
      <c r="P30" s="51"/>
      <c r="Q30" s="51"/>
    </row>
    <row r="31" spans="1:23" ht="26.1" customHeight="1">
      <c r="A31" s="13">
        <v>30</v>
      </c>
      <c r="B31" s="50" t="s">
        <v>191</v>
      </c>
      <c r="C31" s="13">
        <v>1.5209999999999999</v>
      </c>
      <c r="D31" s="15">
        <f t="shared" si="3"/>
        <v>12.685139999999999</v>
      </c>
      <c r="E31" s="13">
        <v>182.13</v>
      </c>
      <c r="F31" s="50">
        <v>4.3369999999999997</v>
      </c>
      <c r="G31" s="50">
        <v>1015.2</v>
      </c>
      <c r="H31" s="50">
        <v>137</v>
      </c>
      <c r="I31" s="18"/>
      <c r="J31" s="18">
        <f t="shared" si="0"/>
        <v>491.67</v>
      </c>
      <c r="K31" s="18">
        <f t="shared" si="1"/>
        <v>1.6337495764371433E-5</v>
      </c>
      <c r="L31" s="18">
        <f t="shared" si="5"/>
        <v>1.1264703329534102E-4</v>
      </c>
      <c r="M31" s="51"/>
      <c r="N31" s="51"/>
      <c r="O31" s="51"/>
      <c r="P31" s="51"/>
      <c r="Q31" s="51"/>
    </row>
    <row r="32" spans="1:23" ht="26.1" customHeight="1">
      <c r="A32" s="13">
        <v>31</v>
      </c>
      <c r="B32" s="50" t="s">
        <v>192</v>
      </c>
      <c r="C32" s="13">
        <v>0.98</v>
      </c>
      <c r="D32" s="15">
        <f t="shared" si="3"/>
        <v>8.1731999999999996</v>
      </c>
      <c r="E32" s="13">
        <v>79.099999999999994</v>
      </c>
      <c r="F32" s="50">
        <v>7.0410000000000004</v>
      </c>
      <c r="G32" s="50">
        <v>1373.8</v>
      </c>
      <c r="H32" s="50">
        <v>214.98</v>
      </c>
      <c r="I32" s="18"/>
      <c r="J32" s="18">
        <f t="shared" si="0"/>
        <v>491.67</v>
      </c>
      <c r="K32" s="18">
        <f t="shared" si="1"/>
        <v>8.6505271191003957E-2</v>
      </c>
      <c r="L32" s="18">
        <f t="shared" si="5"/>
        <v>0.59645384486197228</v>
      </c>
      <c r="M32" s="51"/>
      <c r="N32" s="51"/>
      <c r="O32" s="51"/>
      <c r="P32" s="51"/>
      <c r="Q32" s="51"/>
    </row>
    <row r="33" spans="1:17" ht="26.1" customHeight="1">
      <c r="A33" s="13">
        <v>32</v>
      </c>
      <c r="B33" s="50" t="s">
        <v>193</v>
      </c>
      <c r="C33" s="13">
        <v>0.95</v>
      </c>
      <c r="D33" s="15">
        <f t="shared" si="3"/>
        <v>7.9229999999999992</v>
      </c>
      <c r="E33" s="13">
        <v>93.12</v>
      </c>
      <c r="F33" s="50">
        <v>7.032</v>
      </c>
      <c r="G33" s="50">
        <v>1415.73</v>
      </c>
      <c r="H33" s="50">
        <v>211.63</v>
      </c>
      <c r="I33" s="18"/>
      <c r="J33" s="18">
        <f t="shared" si="0"/>
        <v>491.67</v>
      </c>
      <c r="K33" s="18">
        <f t="shared" si="1"/>
        <v>4.2536077700151255E-2</v>
      </c>
      <c r="L33" s="18">
        <f t="shared" si="5"/>
        <v>0.29328625574254291</v>
      </c>
      <c r="M33" s="51"/>
      <c r="N33" s="51"/>
      <c r="O33" s="51"/>
      <c r="P33" s="51"/>
      <c r="Q33" s="51"/>
    </row>
    <row r="34" spans="1:17" ht="26.1" customHeight="1">
      <c r="A34" s="13">
        <v>33</v>
      </c>
      <c r="B34" s="52" t="s">
        <v>194</v>
      </c>
      <c r="C34" s="52">
        <v>1.3</v>
      </c>
      <c r="D34" s="15">
        <f t="shared" si="3"/>
        <v>10.842000000000001</v>
      </c>
      <c r="E34" s="15">
        <v>147</v>
      </c>
      <c r="F34" s="52">
        <v>6.9240000000000004</v>
      </c>
      <c r="G34" s="52">
        <v>1538.3</v>
      </c>
      <c r="H34" s="52">
        <v>200</v>
      </c>
      <c r="I34" s="18"/>
      <c r="J34" s="18">
        <f t="shared" si="0"/>
        <v>491.67</v>
      </c>
      <c r="K34" s="18">
        <f t="shared" si="1"/>
        <v>3.3029687600864611E-3</v>
      </c>
      <c r="L34" s="18">
        <f t="shared" si="5"/>
        <v>2.2773969600796147E-2</v>
      </c>
      <c r="M34" s="51"/>
      <c r="N34" s="51"/>
      <c r="O34" s="51"/>
      <c r="P34" s="51"/>
      <c r="Q34" s="51"/>
    </row>
    <row r="35" spans="1:17" ht="26.1" customHeight="1">
      <c r="A35" s="13">
        <v>34</v>
      </c>
      <c r="B35" s="52" t="s">
        <v>195</v>
      </c>
      <c r="C35" s="52">
        <v>1.024</v>
      </c>
      <c r="D35" s="15">
        <f t="shared" si="3"/>
        <v>8.5401600000000002</v>
      </c>
      <c r="E35" s="13">
        <v>96.11</v>
      </c>
      <c r="F35" s="52">
        <v>6.9366700000000003</v>
      </c>
      <c r="G35" s="52">
        <v>1736.35</v>
      </c>
      <c r="H35" s="52">
        <v>220</v>
      </c>
      <c r="I35" s="18"/>
      <c r="J35" s="18">
        <f t="shared" si="0"/>
        <v>491.67</v>
      </c>
      <c r="K35" s="18">
        <f t="shared" si="1"/>
        <v>2.1407919651780876E-3</v>
      </c>
      <c r="L35" s="18">
        <f t="shared" si="5"/>
        <v>1.4760760599902913E-2</v>
      </c>
      <c r="M35" s="51"/>
      <c r="N35" s="51"/>
      <c r="O35" s="51"/>
      <c r="P35" s="51"/>
      <c r="Q35" s="51"/>
    </row>
    <row r="36" spans="1:17" ht="26.1" customHeight="1">
      <c r="A36" s="13">
        <v>35</v>
      </c>
      <c r="B36" s="18" t="s">
        <v>196</v>
      </c>
      <c r="C36" s="18">
        <v>1.04</v>
      </c>
      <c r="D36" s="15">
        <f t="shared" si="3"/>
        <v>8.6736000000000004</v>
      </c>
      <c r="E36" s="18">
        <v>108.13</v>
      </c>
      <c r="F36" s="18">
        <v>7.8184399999999998</v>
      </c>
      <c r="G36" s="18">
        <v>1950.3</v>
      </c>
      <c r="H36" s="18">
        <v>194.36</v>
      </c>
      <c r="I36" s="18"/>
      <c r="J36" s="18">
        <f t="shared" si="0"/>
        <v>491.67</v>
      </c>
      <c r="K36" s="18">
        <f t="shared" si="1"/>
        <v>1.1759053126830847E-4</v>
      </c>
      <c r="L36" s="18">
        <f t="shared" si="5"/>
        <v>8.1078671309498689E-4</v>
      </c>
      <c r="M36" s="51"/>
      <c r="N36" s="51"/>
      <c r="O36" s="51"/>
      <c r="P36" s="51"/>
      <c r="Q36" s="51"/>
    </row>
    <row r="37" spans="1:17" ht="26.1" customHeight="1">
      <c r="A37" s="13">
        <v>36</v>
      </c>
      <c r="B37" s="18" t="s">
        <v>197</v>
      </c>
      <c r="C37" s="18">
        <v>0.8</v>
      </c>
      <c r="D37" s="15">
        <f t="shared" si="3"/>
        <v>6.6720000000000006</v>
      </c>
      <c r="E37" s="18">
        <v>74.12</v>
      </c>
      <c r="F37" s="18">
        <v>7.4743000000000004</v>
      </c>
      <c r="G37" s="18">
        <v>1314.19</v>
      </c>
      <c r="H37" s="18">
        <v>186.55</v>
      </c>
      <c r="I37" s="18"/>
      <c r="J37" s="18">
        <f t="shared" si="0"/>
        <v>491.67</v>
      </c>
      <c r="K37" s="18">
        <f t="shared" si="1"/>
        <v>5.1999354571090936E-2</v>
      </c>
      <c r="L37" s="18">
        <f t="shared" si="5"/>
        <v>0.35853554976767199</v>
      </c>
      <c r="M37" s="51"/>
      <c r="N37" s="51"/>
      <c r="O37" s="51"/>
      <c r="P37" s="51"/>
      <c r="Q37" s="51"/>
    </row>
    <row r="38" spans="1:17" ht="26.1" customHeight="1">
      <c r="A38" s="13">
        <v>37</v>
      </c>
      <c r="B38" s="18" t="s">
        <v>198</v>
      </c>
      <c r="C38" s="18">
        <v>0.81</v>
      </c>
      <c r="D38" s="15">
        <f t="shared" si="3"/>
        <v>6.7554000000000007</v>
      </c>
      <c r="E38" s="18">
        <v>74.12</v>
      </c>
      <c r="F38" s="18">
        <v>7.4767999999999999</v>
      </c>
      <c r="G38" s="18">
        <v>1362.39</v>
      </c>
      <c r="H38" s="18">
        <v>178.77</v>
      </c>
      <c r="I38" s="18"/>
      <c r="J38" s="18">
        <f t="shared" si="0"/>
        <v>491.67</v>
      </c>
      <c r="K38" s="18">
        <f t="shared" si="1"/>
        <v>1.3876978566750967E-2</v>
      </c>
      <c r="L38" s="18">
        <f t="shared" si="5"/>
        <v>9.5681767217747918E-2</v>
      </c>
      <c r="M38" s="51"/>
      <c r="N38" s="51"/>
      <c r="O38" s="51"/>
      <c r="P38" s="51"/>
      <c r="Q38" s="51"/>
    </row>
    <row r="39" spans="1:17" ht="26.1" customHeight="1">
      <c r="A39" s="13">
        <v>38</v>
      </c>
      <c r="B39" s="50" t="s">
        <v>199</v>
      </c>
      <c r="C39" s="13">
        <v>0.79</v>
      </c>
      <c r="D39" s="15">
        <f t="shared" si="3"/>
        <v>6.5886000000000005</v>
      </c>
      <c r="E39" s="13">
        <v>46</v>
      </c>
      <c r="F39" s="50">
        <v>8.3209999999999997</v>
      </c>
      <c r="G39" s="50">
        <v>1718.21</v>
      </c>
      <c r="H39" s="50">
        <v>237.52</v>
      </c>
      <c r="I39" s="18"/>
      <c r="J39" s="18">
        <f t="shared" si="0"/>
        <v>491.67</v>
      </c>
      <c r="K39" s="18">
        <f t="shared" si="1"/>
        <v>0.2362899337646458</v>
      </c>
      <c r="L39" s="18">
        <f t="shared" si="5"/>
        <v>1.6292190933072326</v>
      </c>
      <c r="M39" s="51"/>
      <c r="N39" s="51"/>
      <c r="O39" s="51"/>
      <c r="P39" s="51"/>
      <c r="Q39" s="51"/>
    </row>
    <row r="40" spans="1:17" ht="26.1" customHeight="1">
      <c r="A40" s="13">
        <v>39</v>
      </c>
      <c r="B40" s="50" t="s">
        <v>200</v>
      </c>
      <c r="C40" s="13">
        <v>0.79</v>
      </c>
      <c r="D40" s="15">
        <f t="shared" si="3"/>
        <v>6.5886000000000005</v>
      </c>
      <c r="E40" s="13">
        <v>60.06</v>
      </c>
      <c r="F40" s="50">
        <v>8.1170000000000009</v>
      </c>
      <c r="G40" s="50">
        <v>1580.92</v>
      </c>
      <c r="H40" s="50">
        <v>219.61</v>
      </c>
      <c r="I40" s="18"/>
      <c r="J40" s="18">
        <f t="shared" si="0"/>
        <v>491.67</v>
      </c>
      <c r="K40" s="18">
        <f t="shared" si="1"/>
        <v>0.1601928121369344</v>
      </c>
      <c r="L40" s="18">
        <f t="shared" si="5"/>
        <v>1.1045294396841625</v>
      </c>
      <c r="M40" s="51"/>
      <c r="N40" s="51"/>
      <c r="O40" s="51"/>
      <c r="P40" s="51"/>
      <c r="Q40" s="51"/>
    </row>
    <row r="41" spans="1:17" ht="26.1" customHeight="1">
      <c r="A41" s="13">
        <v>40</v>
      </c>
      <c r="B41" s="52" t="s">
        <v>201</v>
      </c>
      <c r="C41" s="52">
        <v>0.8</v>
      </c>
      <c r="D41" s="15">
        <f t="shared" si="3"/>
        <v>6.6720000000000006</v>
      </c>
      <c r="E41" s="13">
        <v>60.1</v>
      </c>
      <c r="F41" s="52">
        <v>7.9973299999999998</v>
      </c>
      <c r="G41" s="52">
        <v>1569.7</v>
      </c>
      <c r="H41" s="52">
        <v>209.5</v>
      </c>
      <c r="I41" s="18"/>
      <c r="J41" s="18">
        <f t="shared" si="0"/>
        <v>491.67</v>
      </c>
      <c r="K41" s="18">
        <f t="shared" si="1"/>
        <v>6.1820574138583606E-2</v>
      </c>
      <c r="L41" s="18">
        <f t="shared" si="5"/>
        <v>0.42625285868553392</v>
      </c>
      <c r="M41" s="51"/>
      <c r="N41" s="51"/>
      <c r="O41" s="51"/>
      <c r="P41" s="51"/>
      <c r="Q41" s="51"/>
    </row>
    <row r="42" spans="1:17" ht="26.1" customHeight="1">
      <c r="A42" s="13">
        <v>41</v>
      </c>
      <c r="B42" s="50" t="s">
        <v>202</v>
      </c>
      <c r="C42" s="13">
        <v>1.04</v>
      </c>
      <c r="D42" s="15">
        <f t="shared" si="3"/>
        <v>8.6736000000000004</v>
      </c>
      <c r="E42" s="13">
        <v>76.09</v>
      </c>
      <c r="F42" s="50">
        <v>8.2081999999999997</v>
      </c>
      <c r="G42" s="50">
        <v>2085.9</v>
      </c>
      <c r="H42" s="50">
        <v>203.54</v>
      </c>
      <c r="I42" s="18"/>
      <c r="J42" s="18">
        <f t="shared" si="0"/>
        <v>491.67</v>
      </c>
      <c r="K42" s="18">
        <f t="shared" si="1"/>
        <v>1.7639894613682389E-4</v>
      </c>
      <c r="L42" s="18">
        <f t="shared" si="5"/>
        <v>1.2162707336134007E-3</v>
      </c>
      <c r="M42" s="51"/>
      <c r="N42" s="51"/>
      <c r="O42" s="51"/>
      <c r="P42" s="51"/>
      <c r="Q42" s="51"/>
    </row>
    <row r="43" spans="1:17" ht="26.1" customHeight="1">
      <c r="A43" s="13">
        <v>42</v>
      </c>
      <c r="B43" s="50" t="s">
        <v>203</v>
      </c>
      <c r="C43" s="53">
        <v>0.82</v>
      </c>
      <c r="D43" s="15">
        <f t="shared" si="3"/>
        <v>6.8387999999999991</v>
      </c>
      <c r="E43" s="13">
        <v>102.18</v>
      </c>
      <c r="F43" s="50">
        <v>7.86</v>
      </c>
      <c r="G43" s="50">
        <v>1761.26</v>
      </c>
      <c r="H43" s="50">
        <v>196.66</v>
      </c>
      <c r="I43" s="18"/>
      <c r="J43" s="18">
        <f t="shared" si="0"/>
        <v>491.67</v>
      </c>
      <c r="K43" s="18">
        <f t="shared" si="1"/>
        <v>1.5507491632069214E-3</v>
      </c>
      <c r="L43" s="18">
        <f t="shared" si="5"/>
        <v>1.0692415480311723E-2</v>
      </c>
      <c r="M43" s="51"/>
      <c r="N43" s="51"/>
      <c r="O43" s="51"/>
      <c r="P43" s="51"/>
      <c r="Q43" s="51"/>
    </row>
    <row r="44" spans="1:17" ht="26.1" customHeight="1">
      <c r="A44" s="13">
        <v>43</v>
      </c>
      <c r="B44" s="52" t="s">
        <v>204</v>
      </c>
      <c r="C44" s="52">
        <v>0.81</v>
      </c>
      <c r="D44" s="15">
        <f t="shared" si="3"/>
        <v>6.7554000000000007</v>
      </c>
      <c r="E44" s="13">
        <v>74.12</v>
      </c>
      <c r="F44" s="52">
        <v>8.1359600000000007</v>
      </c>
      <c r="G44" s="52">
        <v>1582.4</v>
      </c>
      <c r="H44" s="52">
        <v>218.9</v>
      </c>
      <c r="I44" s="18"/>
      <c r="J44" s="18">
        <f t="shared" si="0"/>
        <v>491.67</v>
      </c>
      <c r="K44" s="18">
        <f t="shared" si="1"/>
        <v>0.15613232797831084</v>
      </c>
      <c r="L44" s="18">
        <f t="shared" si="5"/>
        <v>1.0765324014104531</v>
      </c>
      <c r="M44" s="51"/>
      <c r="N44" s="51"/>
      <c r="O44" s="51"/>
      <c r="P44" s="51"/>
      <c r="Q44" s="51"/>
    </row>
    <row r="45" spans="1:17" ht="26.1" customHeight="1">
      <c r="A45" s="13">
        <v>44</v>
      </c>
      <c r="B45" s="50" t="s">
        <v>205</v>
      </c>
      <c r="C45" s="53">
        <v>0.96240000000000003</v>
      </c>
      <c r="D45" s="15">
        <f t="shared" si="3"/>
        <v>8.0264159999999993</v>
      </c>
      <c r="E45" s="50">
        <v>100.15</v>
      </c>
      <c r="F45" s="50">
        <v>6.2549999999999999</v>
      </c>
      <c r="G45" s="50">
        <v>912.87</v>
      </c>
      <c r="H45" s="50">
        <v>109.13</v>
      </c>
      <c r="I45" s="18"/>
      <c r="J45" s="18">
        <f t="shared" si="0"/>
        <v>491.67</v>
      </c>
      <c r="K45" s="18">
        <f t="shared" si="1"/>
        <v>1.5011597674670883E-4</v>
      </c>
      <c r="L45" s="18">
        <f t="shared" si="5"/>
        <v>1.0350496596685573E-3</v>
      </c>
      <c r="M45" s="51"/>
      <c r="N45" s="51"/>
      <c r="O45" s="51"/>
      <c r="P45" s="51"/>
      <c r="Q45" s="51"/>
    </row>
    <row r="46" spans="1:17" ht="26.1" customHeight="1">
      <c r="A46" s="13">
        <v>45</v>
      </c>
      <c r="B46" s="50" t="s">
        <v>206</v>
      </c>
      <c r="C46" s="53">
        <v>1.0336000000000001</v>
      </c>
      <c r="D46" s="15">
        <f t="shared" si="3"/>
        <v>8.6202240000000003</v>
      </c>
      <c r="E46" s="53">
        <v>108.1378</v>
      </c>
      <c r="F46" s="50">
        <v>7.508</v>
      </c>
      <c r="G46" s="50">
        <v>1856.36</v>
      </c>
      <c r="H46" s="50">
        <v>199.07</v>
      </c>
      <c r="I46" s="18"/>
      <c r="J46" s="18">
        <f t="shared" si="0"/>
        <v>491.67</v>
      </c>
      <c r="K46" s="18">
        <f t="shared" si="1"/>
        <v>2.9460659373997319E-4</v>
      </c>
      <c r="L46" s="18">
        <f t="shared" si="5"/>
        <v>2.0313124638371149E-3</v>
      </c>
      <c r="M46" s="51"/>
      <c r="N46" s="51"/>
      <c r="O46" s="51"/>
      <c r="P46" s="51"/>
      <c r="Q46" s="51"/>
    </row>
    <row r="47" spans="1:17" ht="26.1" customHeight="1">
      <c r="A47" s="13">
        <v>46</v>
      </c>
      <c r="B47" s="50" t="s">
        <v>207</v>
      </c>
      <c r="C47" s="53">
        <v>1.05</v>
      </c>
      <c r="D47" s="15">
        <f t="shared" si="3"/>
        <v>8.7569999999999997</v>
      </c>
      <c r="E47" s="53">
        <v>108.14</v>
      </c>
      <c r="F47" s="50">
        <v>6.9109999999999996</v>
      </c>
      <c r="G47" s="50">
        <v>1435.5</v>
      </c>
      <c r="H47" s="50">
        <v>165.16</v>
      </c>
      <c r="I47" s="18"/>
      <c r="J47" s="18">
        <f t="shared" si="0"/>
        <v>491.67</v>
      </c>
      <c r="K47" s="18">
        <f t="shared" si="1"/>
        <v>3.2050341175695056E-4</v>
      </c>
      <c r="L47" s="18">
        <f t="shared" si="5"/>
        <v>2.2098710240641738E-3</v>
      </c>
      <c r="M47" s="51"/>
      <c r="N47" s="51"/>
      <c r="O47" s="51"/>
      <c r="P47" s="51"/>
      <c r="Q47" s="51"/>
    </row>
    <row r="48" spans="1:17" ht="26.1" customHeight="1">
      <c r="A48" s="13">
        <v>47</v>
      </c>
      <c r="B48" s="50" t="s">
        <v>208</v>
      </c>
      <c r="C48" s="53">
        <v>1.0341</v>
      </c>
      <c r="D48" s="15">
        <f t="shared" si="3"/>
        <v>8.6243940000000006</v>
      </c>
      <c r="E48" s="53">
        <v>108.14</v>
      </c>
      <c r="F48" s="50">
        <v>7.0350000000000001</v>
      </c>
      <c r="G48" s="50">
        <v>1511.08</v>
      </c>
      <c r="H48" s="50">
        <v>161.85</v>
      </c>
      <c r="I48" s="18"/>
      <c r="J48" s="18">
        <f t="shared" si="0"/>
        <v>491.67</v>
      </c>
      <c r="K48" s="18">
        <f t="shared" si="1"/>
        <v>9.6628541360943646E-5</v>
      </c>
      <c r="L48" s="18">
        <f t="shared" si="5"/>
        <v>6.6625379268370644E-4</v>
      </c>
      <c r="M48" s="51"/>
      <c r="N48" s="51"/>
      <c r="O48" s="51"/>
      <c r="P48" s="51"/>
      <c r="Q48" s="51"/>
    </row>
    <row r="49" spans="1:17" ht="26.1" customHeight="1">
      <c r="A49" s="13">
        <v>48</v>
      </c>
      <c r="B49" s="50" t="s">
        <v>209</v>
      </c>
      <c r="C49" s="13">
        <v>1.27</v>
      </c>
      <c r="D49" s="15">
        <f t="shared" si="3"/>
        <v>10.591799999999999</v>
      </c>
      <c r="E49" s="53">
        <v>110.11</v>
      </c>
      <c r="F49" s="50">
        <v>6.9242999999999997</v>
      </c>
      <c r="G49" s="50">
        <v>1884.547</v>
      </c>
      <c r="H49" s="50">
        <v>186.06</v>
      </c>
      <c r="I49" s="18"/>
      <c r="J49" s="18">
        <f t="shared" si="0"/>
        <v>491.67</v>
      </c>
      <c r="K49" s="18">
        <f t="shared" si="1"/>
        <v>1.2078101425605323E-5</v>
      </c>
      <c r="L49" s="18">
        <f t="shared" si="5"/>
        <v>8.3278509329548695E-5</v>
      </c>
      <c r="M49" s="51"/>
      <c r="N49" s="51"/>
      <c r="O49" s="51"/>
      <c r="P49" s="51"/>
      <c r="Q49" s="51"/>
    </row>
    <row r="50" spans="1:17" ht="26.1" customHeight="1">
      <c r="A50" s="13">
        <v>49</v>
      </c>
      <c r="B50" s="52" t="s">
        <v>210</v>
      </c>
      <c r="C50" s="53">
        <v>1.0989</v>
      </c>
      <c r="D50" s="15">
        <f t="shared" si="3"/>
        <v>9.1648259999999997</v>
      </c>
      <c r="E50" s="53">
        <v>144.16999999999999</v>
      </c>
      <c r="F50" s="52">
        <v>7.2842099999999999</v>
      </c>
      <c r="G50" s="52">
        <v>2077.56</v>
      </c>
      <c r="H50" s="52">
        <v>184</v>
      </c>
      <c r="I50" s="18"/>
      <c r="J50" s="18">
        <f t="shared" si="0"/>
        <v>491.67</v>
      </c>
      <c r="K50" s="18">
        <f t="shared" si="1"/>
        <v>1.9033888003746874E-6</v>
      </c>
      <c r="L50" s="18">
        <f t="shared" si="5"/>
        <v>1.3123865778583468E-5</v>
      </c>
      <c r="M50" s="51"/>
      <c r="N50" s="51"/>
      <c r="O50" s="51"/>
      <c r="P50" s="51"/>
      <c r="Q50" s="51"/>
    </row>
    <row r="51" spans="1:17" ht="26.1" customHeight="1">
      <c r="A51" s="13">
        <v>50</v>
      </c>
      <c r="B51" s="52" t="s">
        <v>211</v>
      </c>
      <c r="C51" s="53">
        <v>1.0178</v>
      </c>
      <c r="D51" s="15">
        <f t="shared" si="3"/>
        <v>8.4884520000000006</v>
      </c>
      <c r="E51" s="53" t="s">
        <v>212</v>
      </c>
      <c r="F51" s="52">
        <v>7.0059199999999997</v>
      </c>
      <c r="G51" s="52">
        <v>1493</v>
      </c>
      <c r="H51" s="52">
        <v>160</v>
      </c>
      <c r="I51" s="18"/>
      <c r="J51" s="18">
        <f t="shared" si="0"/>
        <v>491.67</v>
      </c>
      <c r="K51" s="18">
        <f t="shared" si="1"/>
        <v>9.1426999289996185E-5</v>
      </c>
      <c r="L51" s="18">
        <f t="shared" si="5"/>
        <v>6.3038916010452369E-4</v>
      </c>
      <c r="M51" s="51"/>
      <c r="N51" s="51"/>
      <c r="O51" s="51"/>
      <c r="P51" s="51"/>
      <c r="Q51" s="51"/>
    </row>
    <row r="52" spans="1:17" ht="26.1" customHeight="1">
      <c r="A52" s="13">
        <v>51</v>
      </c>
      <c r="B52" s="52" t="s">
        <v>213</v>
      </c>
      <c r="C52" s="53">
        <v>1.071</v>
      </c>
      <c r="D52" s="15">
        <f t="shared" si="3"/>
        <v>8.9321399999999986</v>
      </c>
      <c r="E52" s="50">
        <v>94.11</v>
      </c>
      <c r="F52" s="52">
        <v>7.1361699999999999</v>
      </c>
      <c r="G52" s="52">
        <v>1518.1</v>
      </c>
      <c r="H52" s="52">
        <v>175</v>
      </c>
      <c r="I52" s="18"/>
      <c r="J52" s="18">
        <f t="shared" si="0"/>
        <v>491.67</v>
      </c>
      <c r="K52" s="18">
        <f t="shared" si="1"/>
        <v>5.5939338092994952E-4</v>
      </c>
      <c r="L52" s="18">
        <f t="shared" si="5"/>
        <v>3.8570173615120017E-3</v>
      </c>
      <c r="M52" s="51"/>
      <c r="N52" s="51"/>
      <c r="O52" s="51"/>
      <c r="P52" s="51"/>
      <c r="Q52" s="51"/>
    </row>
    <row r="53" spans="1:17" ht="26.1" customHeight="1">
      <c r="A53" s="13">
        <v>52</v>
      </c>
      <c r="B53" s="52" t="s">
        <v>214</v>
      </c>
      <c r="C53" s="53">
        <v>1.05</v>
      </c>
      <c r="D53" s="15">
        <f t="shared" si="3"/>
        <v>8.7569999999999997</v>
      </c>
      <c r="E53" s="53">
        <v>108.14</v>
      </c>
      <c r="F53" s="52">
        <v>6.9794299999999998</v>
      </c>
      <c r="G53" s="52">
        <v>1479.4</v>
      </c>
      <c r="H53" s="52">
        <v>170</v>
      </c>
      <c r="I53" s="18"/>
      <c r="J53" s="18">
        <f t="shared" si="0"/>
        <v>491.67</v>
      </c>
      <c r="K53" s="18">
        <f t="shared" si="1"/>
        <v>3.6600037040864913E-4</v>
      </c>
      <c r="L53" s="18">
        <f t="shared" si="5"/>
        <v>2.5235725539676356E-3</v>
      </c>
      <c r="M53" s="51"/>
      <c r="N53" s="51"/>
      <c r="O53" s="51"/>
      <c r="P53" s="51"/>
      <c r="Q53" s="51"/>
    </row>
    <row r="54" spans="1:17" ht="26.1" customHeight="1">
      <c r="A54" s="13">
        <v>53</v>
      </c>
      <c r="B54" s="52" t="s">
        <v>215</v>
      </c>
      <c r="C54" s="53">
        <v>1.03</v>
      </c>
      <c r="D54" s="15">
        <f t="shared" si="3"/>
        <v>8.5901999999999994</v>
      </c>
      <c r="E54" s="53">
        <v>108.14</v>
      </c>
      <c r="F54" s="52">
        <v>7.6233599999999999</v>
      </c>
      <c r="G54" s="52">
        <v>1907.24</v>
      </c>
      <c r="H54" s="52">
        <v>201</v>
      </c>
      <c r="I54" s="18"/>
      <c r="J54" s="18">
        <f t="shared" si="0"/>
        <v>491.67</v>
      </c>
      <c r="K54" s="18">
        <f t="shared" si="1"/>
        <v>2.6363814498619266E-4</v>
      </c>
      <c r="L54" s="18">
        <f t="shared" si="5"/>
        <v>1.8177850096797983E-3</v>
      </c>
      <c r="M54" s="51"/>
      <c r="N54" s="51"/>
      <c r="O54" s="51"/>
      <c r="P54" s="51"/>
      <c r="Q54" s="51"/>
    </row>
    <row r="55" spans="1:17" ht="26.1" customHeight="1">
      <c r="A55" s="13">
        <v>54</v>
      </c>
      <c r="B55" s="50" t="s">
        <v>216</v>
      </c>
      <c r="C55" s="53">
        <v>1.29</v>
      </c>
      <c r="D55" s="15">
        <f t="shared" si="3"/>
        <v>10.758599999999999</v>
      </c>
      <c r="E55" s="53">
        <v>96.94</v>
      </c>
      <c r="F55" s="50">
        <v>6.9649999999999999</v>
      </c>
      <c r="G55" s="50">
        <v>1141.9000000000001</v>
      </c>
      <c r="H55" s="50">
        <v>231.9</v>
      </c>
      <c r="I55" s="18"/>
      <c r="J55" s="18">
        <f t="shared" si="0"/>
        <v>491.67</v>
      </c>
      <c r="K55" s="18">
        <f t="shared" si="1"/>
        <v>2.1247079765928421</v>
      </c>
      <c r="L55" s="18">
        <f t="shared" si="5"/>
        <v>14.649861498607645</v>
      </c>
      <c r="M55" s="51"/>
      <c r="N55" s="51"/>
      <c r="O55" s="51"/>
      <c r="P55" s="51"/>
      <c r="Q55" s="51"/>
    </row>
    <row r="56" spans="1:17" ht="26.1" customHeight="1">
      <c r="A56" s="13">
        <v>55</v>
      </c>
      <c r="B56" s="50" t="s">
        <v>217</v>
      </c>
      <c r="C56" s="53">
        <v>1.63</v>
      </c>
      <c r="D56" s="15">
        <f t="shared" si="3"/>
        <v>13.594199999999999</v>
      </c>
      <c r="E56" s="53">
        <v>165.82</v>
      </c>
      <c r="F56" s="50">
        <v>6.98</v>
      </c>
      <c r="G56" s="50">
        <v>1386.92</v>
      </c>
      <c r="H56" s="50">
        <v>217.53</v>
      </c>
      <c r="I56" s="18"/>
      <c r="J56" s="18">
        <f t="shared" si="0"/>
        <v>491.67</v>
      </c>
      <c r="K56" s="18">
        <f t="shared" si="1"/>
        <v>7.7739224455728395E-2</v>
      </c>
      <c r="L56" s="18">
        <f t="shared" si="5"/>
        <v>0.53601195262224721</v>
      </c>
      <c r="M56" s="51"/>
      <c r="N56" s="51"/>
      <c r="O56" s="51"/>
      <c r="P56" s="51"/>
      <c r="Q56" s="51"/>
    </row>
    <row r="57" spans="1:17" ht="26.1" customHeight="1">
      <c r="A57" s="13">
        <v>56</v>
      </c>
      <c r="B57" s="15" t="s">
        <v>218</v>
      </c>
      <c r="C57" s="15">
        <v>0.67</v>
      </c>
      <c r="D57" s="15">
        <f t="shared" si="3"/>
        <v>5.5878000000000005</v>
      </c>
      <c r="E57" s="53">
        <v>84.16</v>
      </c>
      <c r="F57" s="15">
        <v>6.8657199999999996</v>
      </c>
      <c r="G57" s="15">
        <v>1152.971</v>
      </c>
      <c r="H57" s="15">
        <v>225.84899999999999</v>
      </c>
      <c r="I57" s="18"/>
      <c r="J57" s="18">
        <f t="shared" si="0"/>
        <v>491.67</v>
      </c>
      <c r="K57" s="18">
        <f t="shared" si="1"/>
        <v>1.1144792200262839</v>
      </c>
      <c r="L57" s="18">
        <f t="shared" si="5"/>
        <v>7.684334222081227</v>
      </c>
      <c r="M57" s="51"/>
      <c r="N57" s="51"/>
      <c r="O57" s="51"/>
      <c r="P57" s="51"/>
      <c r="Q57" s="51"/>
    </row>
    <row r="58" spans="1:17" ht="26.1" customHeight="1">
      <c r="A58" s="13">
        <v>57</v>
      </c>
      <c r="B58" s="15" t="s">
        <v>219</v>
      </c>
      <c r="C58" s="15">
        <v>0.8</v>
      </c>
      <c r="D58" s="15">
        <f t="shared" si="3"/>
        <v>6.6720000000000006</v>
      </c>
      <c r="E58" s="53">
        <v>66.101100000000002</v>
      </c>
      <c r="F58" s="15">
        <v>6.9207000000000001</v>
      </c>
      <c r="G58" s="15">
        <v>1121.81</v>
      </c>
      <c r="H58" s="15">
        <v>210.46</v>
      </c>
      <c r="I58" s="18"/>
      <c r="J58" s="18">
        <f t="shared" si="0"/>
        <v>491.67</v>
      </c>
      <c r="K58" s="18">
        <f t="shared" si="1"/>
        <v>0.75305713724374634</v>
      </c>
      <c r="L58" s="18">
        <f t="shared" si="5"/>
        <v>5.1923289612956305</v>
      </c>
      <c r="M58" s="51"/>
      <c r="N58" s="51"/>
      <c r="O58" s="51"/>
      <c r="P58" s="51"/>
      <c r="Q58" s="51"/>
    </row>
    <row r="59" spans="1:17" ht="26.1" customHeight="1">
      <c r="A59" s="13">
        <v>58</v>
      </c>
      <c r="B59" s="50" t="s">
        <v>220</v>
      </c>
      <c r="C59" s="53">
        <v>0.96</v>
      </c>
      <c r="D59" s="15">
        <f t="shared" si="3"/>
        <v>8.0063999999999993</v>
      </c>
      <c r="E59" s="53">
        <v>88.54</v>
      </c>
      <c r="F59" s="50">
        <v>6.1609999999999996</v>
      </c>
      <c r="G59" s="50">
        <v>783.45</v>
      </c>
      <c r="H59" s="50">
        <v>179.7</v>
      </c>
      <c r="I59" s="18"/>
      <c r="J59" s="18">
        <f t="shared" si="0"/>
        <v>491.67</v>
      </c>
      <c r="K59" s="18">
        <f t="shared" si="1"/>
        <v>1.2235963955242222</v>
      </c>
      <c r="L59" s="18">
        <f t="shared" si="5"/>
        <v>8.4366971471395118</v>
      </c>
      <c r="M59" s="51"/>
      <c r="N59" s="51"/>
      <c r="O59" s="51"/>
      <c r="P59" s="51"/>
      <c r="Q59" s="51"/>
    </row>
    <row r="60" spans="1:17" ht="26.1" customHeight="1">
      <c r="A60" s="13">
        <v>59</v>
      </c>
      <c r="B60" s="15" t="s">
        <v>221</v>
      </c>
      <c r="C60" s="49">
        <v>0.93</v>
      </c>
      <c r="D60" s="15">
        <f t="shared" si="3"/>
        <v>7.7562000000000006</v>
      </c>
      <c r="E60" s="53">
        <v>86.09</v>
      </c>
      <c r="F60" s="14">
        <v>7.21</v>
      </c>
      <c r="G60" s="14">
        <v>1296.1300000000001</v>
      </c>
      <c r="H60" s="14">
        <v>226.66</v>
      </c>
      <c r="I60" s="18"/>
      <c r="J60" s="18">
        <f t="shared" si="0"/>
        <v>491.67</v>
      </c>
      <c r="K60" s="18">
        <f t="shared" si="1"/>
        <v>0.59981274557426834</v>
      </c>
      <c r="L60" s="18">
        <f t="shared" si="5"/>
        <v>4.1357088807345797</v>
      </c>
      <c r="M60" s="51"/>
      <c r="N60" s="51"/>
      <c r="O60" s="51"/>
      <c r="P60" s="51"/>
      <c r="Q60" s="51"/>
    </row>
    <row r="61" spans="1:17" ht="26.1" customHeight="1">
      <c r="A61" s="13">
        <v>60</v>
      </c>
      <c r="B61" s="52" t="s">
        <v>222</v>
      </c>
      <c r="C61" s="53">
        <v>0.90900000000000003</v>
      </c>
      <c r="D61" s="15">
        <f t="shared" si="3"/>
        <v>7.5810599999999999</v>
      </c>
      <c r="E61" s="53">
        <v>104.15</v>
      </c>
      <c r="F61" s="52">
        <v>6.9240899999999996</v>
      </c>
      <c r="G61" s="52">
        <v>1420</v>
      </c>
      <c r="H61" s="52">
        <v>206</v>
      </c>
      <c r="I61" s="18"/>
      <c r="J61" s="18">
        <f t="shared" si="0"/>
        <v>491.67</v>
      </c>
      <c r="K61" s="18">
        <f t="shared" si="1"/>
        <v>2.076302288315008E-2</v>
      </c>
      <c r="L61" s="18">
        <f t="shared" si="5"/>
        <v>0.14316104277931979</v>
      </c>
      <c r="M61" s="51"/>
      <c r="N61" s="51"/>
      <c r="O61" s="51"/>
      <c r="P61" s="51"/>
      <c r="Q61" s="51"/>
    </row>
    <row r="62" spans="1:17" ht="26.1" customHeight="1">
      <c r="A62" s="13">
        <v>61</v>
      </c>
      <c r="B62" s="50" t="s">
        <v>223</v>
      </c>
      <c r="C62" s="54">
        <v>0.91100000000000003</v>
      </c>
      <c r="D62" s="15">
        <f t="shared" si="3"/>
        <v>7.5977399999999999</v>
      </c>
      <c r="E62" s="55">
        <v>118.18</v>
      </c>
      <c r="F62" s="50">
        <v>6.923</v>
      </c>
      <c r="G62" s="50">
        <v>1486.88</v>
      </c>
      <c r="H62" s="50">
        <v>202.4</v>
      </c>
      <c r="I62" s="18"/>
      <c r="J62" s="18">
        <f t="shared" si="0"/>
        <v>491.67</v>
      </c>
      <c r="K62" s="18">
        <f t="shared" si="1"/>
        <v>7.2972530512856989E-3</v>
      </c>
      <c r="L62" s="18">
        <f t="shared" si="5"/>
        <v>5.031455978861489E-2</v>
      </c>
      <c r="M62" s="51"/>
      <c r="N62" s="51"/>
      <c r="O62" s="51"/>
      <c r="P62" s="51"/>
      <c r="Q62" s="51"/>
    </row>
    <row r="63" spans="1:17" ht="26.1" customHeight="1">
      <c r="A63" s="13">
        <v>62</v>
      </c>
      <c r="B63" s="52" t="s">
        <v>224</v>
      </c>
      <c r="C63" s="53">
        <v>1.46</v>
      </c>
      <c r="D63" s="15">
        <f t="shared" si="3"/>
        <v>12.176399999999999</v>
      </c>
      <c r="E63" s="53">
        <v>131.38999999999999</v>
      </c>
      <c r="F63" s="52">
        <v>7.0280800000000001</v>
      </c>
      <c r="G63" s="52">
        <v>1315.04</v>
      </c>
      <c r="H63" s="52">
        <v>230</v>
      </c>
      <c r="I63" s="18"/>
      <c r="J63" s="18">
        <f t="shared" si="0"/>
        <v>491.67</v>
      </c>
      <c r="K63" s="18">
        <f t="shared" si="1"/>
        <v>0.39529311372648157</v>
      </c>
      <c r="L63" s="18">
        <f t="shared" si="5"/>
        <v>2.7255460191440903</v>
      </c>
      <c r="M63" s="51"/>
      <c r="N63" s="51"/>
      <c r="O63" s="51"/>
      <c r="P63" s="51"/>
      <c r="Q63" s="51"/>
    </row>
    <row r="64" spans="1:17" ht="26.1" customHeight="1">
      <c r="A64" s="13">
        <v>63</v>
      </c>
      <c r="B64" s="50" t="s">
        <v>225</v>
      </c>
      <c r="C64" s="53">
        <v>1.21</v>
      </c>
      <c r="D64" s="15">
        <f t="shared" si="3"/>
        <v>10.0914</v>
      </c>
      <c r="E64" s="53">
        <v>96.94</v>
      </c>
      <c r="F64" s="50">
        <v>6.9720000000000004</v>
      </c>
      <c r="G64" s="50">
        <v>1099.4000000000001</v>
      </c>
      <c r="H64" s="50">
        <v>237.2</v>
      </c>
      <c r="I64" s="18"/>
      <c r="J64" s="18">
        <f t="shared" si="0"/>
        <v>491.67</v>
      </c>
      <c r="K64" s="18">
        <f t="shared" si="1"/>
        <v>4.2023983263403588</v>
      </c>
      <c r="L64" s="18">
        <f t="shared" si="5"/>
        <v>28.975536460116771</v>
      </c>
      <c r="M64" s="51"/>
      <c r="N64" s="51"/>
      <c r="O64" s="51"/>
      <c r="P64" s="51"/>
      <c r="Q64" s="51"/>
    </row>
    <row r="65" spans="1:17" ht="26.1" customHeight="1">
      <c r="A65" s="13">
        <v>64</v>
      </c>
      <c r="B65" s="50" t="s">
        <v>226</v>
      </c>
      <c r="C65" s="53">
        <v>1.46</v>
      </c>
      <c r="D65" s="15">
        <f t="shared" si="3"/>
        <v>12.176399999999999</v>
      </c>
      <c r="E65" s="53">
        <v>131.38999999999999</v>
      </c>
      <c r="F65" s="50">
        <v>6.5179999999999998</v>
      </c>
      <c r="G65" s="50">
        <v>1018.6</v>
      </c>
      <c r="H65" s="50">
        <v>192.7</v>
      </c>
      <c r="I65" s="18"/>
      <c r="J65" s="18">
        <f t="shared" si="0"/>
        <v>491.67</v>
      </c>
      <c r="K65" s="18">
        <f t="shared" si="1"/>
        <v>0.32996492481535955</v>
      </c>
      <c r="L65" s="18">
        <f t="shared" si="5"/>
        <v>2.2751081566019038</v>
      </c>
      <c r="M65" s="51"/>
      <c r="N65" s="51"/>
      <c r="O65" s="51"/>
      <c r="P65" s="51"/>
      <c r="Q65" s="51"/>
    </row>
    <row r="66" spans="1:17" ht="26.1" customHeight="1">
      <c r="A66" s="13">
        <v>65</v>
      </c>
      <c r="B66" s="52" t="s">
        <v>227</v>
      </c>
      <c r="C66" s="53">
        <v>0.91</v>
      </c>
      <c r="D66" s="15">
        <f t="shared" si="3"/>
        <v>7.5894000000000004</v>
      </c>
      <c r="E66" s="53">
        <v>62.498699999999999</v>
      </c>
      <c r="F66" s="52">
        <v>6.4971199999999998</v>
      </c>
      <c r="G66" s="52">
        <v>783.4</v>
      </c>
      <c r="H66" s="52">
        <v>230</v>
      </c>
      <c r="I66" s="18"/>
      <c r="J66" s="18">
        <f t="shared" si="0"/>
        <v>491.67</v>
      </c>
      <c r="K66" s="18">
        <f t="shared" si="1"/>
        <v>23.847206344654186</v>
      </c>
      <c r="L66" s="18">
        <f t="shared" si="5"/>
        <v>164.42648774639059</v>
      </c>
      <c r="M66" s="51"/>
      <c r="N66" s="51"/>
      <c r="O66" s="51"/>
      <c r="P66" s="51"/>
      <c r="Q66" s="51"/>
    </row>
    <row r="67" spans="1:17" ht="26.1" customHeight="1">
      <c r="A67" s="13">
        <v>66</v>
      </c>
      <c r="B67" s="50" t="s">
        <v>228</v>
      </c>
      <c r="C67" s="53">
        <v>1.5</v>
      </c>
      <c r="D67" s="15">
        <f t="shared" si="3"/>
        <v>12.51</v>
      </c>
      <c r="E67" s="53">
        <v>119.38</v>
      </c>
      <c r="F67" s="50">
        <v>6.4930000000000003</v>
      </c>
      <c r="G67" s="50">
        <v>929.44</v>
      </c>
      <c r="H67" s="50">
        <v>196.03</v>
      </c>
      <c r="I67" s="18"/>
      <c r="J67" s="18">
        <f t="shared" ref="J67:J91" si="7">459.67+32+I67*1.8</f>
        <v>491.67</v>
      </c>
      <c r="K67" s="18">
        <f t="shared" ref="K67:K91" si="8">(10^(F67-G67/(H67+I67)))/(7.5*6.895)</f>
        <v>1.0916649364119468</v>
      </c>
      <c r="L67" s="18">
        <f t="shared" si="5"/>
        <v>7.5270297365603733</v>
      </c>
      <c r="M67" s="51"/>
      <c r="N67" s="51"/>
      <c r="O67" s="51"/>
      <c r="P67" s="51"/>
      <c r="Q67" s="51"/>
    </row>
    <row r="68" spans="1:17" ht="26.1" customHeight="1">
      <c r="A68" s="13">
        <v>67</v>
      </c>
      <c r="B68" s="50" t="s">
        <v>229</v>
      </c>
      <c r="C68" s="53">
        <v>0.78</v>
      </c>
      <c r="D68" s="15">
        <f t="shared" ref="D68:D91" si="9">8.34*C68</f>
        <v>6.5052000000000003</v>
      </c>
      <c r="E68" s="53">
        <v>84.16</v>
      </c>
      <c r="F68" s="50">
        <v>6.8410000000000002</v>
      </c>
      <c r="G68" s="50">
        <v>1201.53</v>
      </c>
      <c r="H68" s="50">
        <v>222.65</v>
      </c>
      <c r="I68" s="18"/>
      <c r="J68" s="18">
        <f t="shared" si="7"/>
        <v>491.67</v>
      </c>
      <c r="K68" s="18">
        <f t="shared" si="8"/>
        <v>0.5381554246142638</v>
      </c>
      <c r="L68" s="18">
        <f t="shared" si="5"/>
        <v>3.7105816527153488</v>
      </c>
      <c r="M68" s="51"/>
      <c r="N68" s="51"/>
      <c r="O68" s="51"/>
      <c r="P68" s="51"/>
      <c r="Q68" s="51"/>
    </row>
    <row r="69" spans="1:17" ht="26.1" customHeight="1">
      <c r="A69" s="13">
        <v>68</v>
      </c>
      <c r="B69" s="15" t="s">
        <v>230</v>
      </c>
      <c r="C69" s="15">
        <v>0.78</v>
      </c>
      <c r="D69" s="15">
        <f t="shared" si="9"/>
        <v>6.5052000000000003</v>
      </c>
      <c r="E69" s="53">
        <v>84.16</v>
      </c>
      <c r="F69" s="18">
        <v>6.8449799999999996</v>
      </c>
      <c r="G69" s="18">
        <v>1203.5260000000001</v>
      </c>
      <c r="H69" s="18">
        <v>222.863</v>
      </c>
      <c r="I69" s="18"/>
      <c r="J69" s="18">
        <f t="shared" si="7"/>
        <v>491.67</v>
      </c>
      <c r="K69" s="18">
        <f t="shared" si="8"/>
        <v>0.53838037104608638</v>
      </c>
      <c r="L69" s="18">
        <f t="shared" ref="L69:L91" si="10">K69*6.895</f>
        <v>3.7121326583627652</v>
      </c>
      <c r="M69" s="51"/>
      <c r="N69" s="51"/>
      <c r="O69" s="51"/>
      <c r="P69" s="51"/>
      <c r="Q69" s="51"/>
    </row>
    <row r="70" spans="1:17" ht="26.1" customHeight="1">
      <c r="A70" s="13">
        <v>69</v>
      </c>
      <c r="B70" s="15" t="s">
        <v>231</v>
      </c>
      <c r="C70" s="15">
        <v>0.67</v>
      </c>
      <c r="D70" s="15">
        <f t="shared" si="9"/>
        <v>5.5878000000000005</v>
      </c>
      <c r="E70" s="53">
        <v>86.17</v>
      </c>
      <c r="F70" s="18">
        <v>6.8777600000000003</v>
      </c>
      <c r="G70" s="18">
        <v>1171.53</v>
      </c>
      <c r="H70" s="18">
        <v>224.36600000000001</v>
      </c>
      <c r="I70" s="18"/>
      <c r="J70" s="18">
        <f t="shared" si="7"/>
        <v>491.67</v>
      </c>
      <c r="K70" s="18">
        <f t="shared" si="8"/>
        <v>0.87629715683922516</v>
      </c>
      <c r="L70" s="18">
        <f t="shared" si="10"/>
        <v>6.0420688964064571</v>
      </c>
      <c r="M70" s="51"/>
      <c r="N70" s="51"/>
      <c r="O70" s="51"/>
      <c r="P70" s="51"/>
      <c r="Q70" s="51"/>
    </row>
    <row r="71" spans="1:17" ht="26.1" customHeight="1">
      <c r="A71" s="13">
        <v>70</v>
      </c>
      <c r="B71" s="50" t="s">
        <v>232</v>
      </c>
      <c r="C71" s="53">
        <v>1.2350000000000001</v>
      </c>
      <c r="D71" s="15">
        <f t="shared" si="9"/>
        <v>10.299900000000001</v>
      </c>
      <c r="E71" s="53">
        <v>98.97</v>
      </c>
      <c r="F71" s="50">
        <v>7.0250000000000004</v>
      </c>
      <c r="G71" s="50">
        <v>1272.3</v>
      </c>
      <c r="H71" s="50">
        <v>222.9</v>
      </c>
      <c r="I71" s="18"/>
      <c r="J71" s="18">
        <f t="shared" si="7"/>
        <v>491.67</v>
      </c>
      <c r="K71" s="18">
        <f t="shared" si="8"/>
        <v>0.40129494166887447</v>
      </c>
      <c r="L71" s="18">
        <f t="shared" si="10"/>
        <v>2.7669286228068892</v>
      </c>
      <c r="M71" s="51"/>
      <c r="N71" s="51"/>
      <c r="O71" s="51"/>
      <c r="P71" s="51"/>
      <c r="Q71" s="51"/>
    </row>
    <row r="72" spans="1:17" ht="26.1" customHeight="1">
      <c r="A72" s="13">
        <v>71</v>
      </c>
      <c r="B72" s="50" t="s">
        <v>233</v>
      </c>
      <c r="C72" s="53">
        <v>0.92100000000000004</v>
      </c>
      <c r="D72" s="15">
        <f t="shared" si="9"/>
        <v>7.6811400000000001</v>
      </c>
      <c r="E72" s="53">
        <v>64.514499999999998</v>
      </c>
      <c r="F72" s="50">
        <v>6.9859999999999998</v>
      </c>
      <c r="G72" s="50">
        <v>1030.01</v>
      </c>
      <c r="H72" s="50">
        <v>238.61</v>
      </c>
      <c r="I72" s="18"/>
      <c r="J72" s="18">
        <f t="shared" si="7"/>
        <v>491.67</v>
      </c>
      <c r="K72" s="18">
        <f t="shared" si="8"/>
        <v>9.0301547220284597</v>
      </c>
      <c r="L72" s="18">
        <f t="shared" si="10"/>
        <v>62.262916808386223</v>
      </c>
      <c r="M72" s="51"/>
      <c r="N72" s="51"/>
      <c r="O72" s="51"/>
      <c r="P72" s="51"/>
      <c r="Q72" s="51"/>
    </row>
    <row r="73" spans="1:17" ht="26.1" customHeight="1">
      <c r="A73" s="13">
        <v>72</v>
      </c>
      <c r="B73" s="52" t="s">
        <v>234</v>
      </c>
      <c r="C73" s="53">
        <v>1.4612000000000001</v>
      </c>
      <c r="D73" s="15">
        <f t="shared" si="9"/>
        <v>12.186408</v>
      </c>
      <c r="E73" s="53">
        <v>108.96510000000001</v>
      </c>
      <c r="F73" s="52">
        <v>6.8928500000000001</v>
      </c>
      <c r="G73" s="52">
        <v>1083.8</v>
      </c>
      <c r="H73" s="52">
        <v>231.7</v>
      </c>
      <c r="I73" s="18"/>
      <c r="J73" s="18">
        <f t="shared" si="7"/>
        <v>491.67</v>
      </c>
      <c r="K73" s="18">
        <f t="shared" si="8"/>
        <v>3.1743449637971604</v>
      </c>
      <c r="L73" s="18">
        <f t="shared" si="10"/>
        <v>21.887108525381418</v>
      </c>
      <c r="M73" s="51"/>
      <c r="N73" s="51"/>
      <c r="O73" s="51"/>
      <c r="P73" s="51"/>
      <c r="Q73" s="51"/>
    </row>
    <row r="74" spans="1:17" ht="26.1" customHeight="1">
      <c r="A74" s="13">
        <v>73</v>
      </c>
      <c r="B74" s="50" t="s">
        <v>235</v>
      </c>
      <c r="C74" s="53">
        <v>1.325</v>
      </c>
      <c r="D74" s="15">
        <f t="shared" si="9"/>
        <v>11.0505</v>
      </c>
      <c r="E74" s="53">
        <v>84.93</v>
      </c>
      <c r="F74" s="50">
        <v>7.4089999999999998</v>
      </c>
      <c r="G74" s="50">
        <v>1325.9</v>
      </c>
      <c r="H74" s="50">
        <v>252.6</v>
      </c>
      <c r="I74" s="18"/>
      <c r="J74" s="18">
        <f t="shared" si="7"/>
        <v>491.67</v>
      </c>
      <c r="K74" s="18">
        <f t="shared" si="8"/>
        <v>2.7950795526226382</v>
      </c>
      <c r="L74" s="18">
        <f t="shared" si="10"/>
        <v>19.272073515333091</v>
      </c>
      <c r="M74" s="51"/>
      <c r="N74" s="51"/>
      <c r="O74" s="51"/>
      <c r="P74" s="51"/>
      <c r="Q74" s="51"/>
    </row>
    <row r="75" spans="1:17" ht="26.1" customHeight="1">
      <c r="A75" s="13">
        <v>74</v>
      </c>
      <c r="B75" s="52" t="s">
        <v>236</v>
      </c>
      <c r="C75" s="53">
        <v>1.484</v>
      </c>
      <c r="D75" s="15">
        <f t="shared" si="9"/>
        <v>12.37656</v>
      </c>
      <c r="E75" s="53">
        <v>119.38</v>
      </c>
      <c r="F75" s="52">
        <v>6.9032799999999996</v>
      </c>
      <c r="G75" s="52">
        <v>1163.03</v>
      </c>
      <c r="H75" s="52">
        <v>227.4</v>
      </c>
      <c r="I75" s="18"/>
      <c r="J75" s="18">
        <f t="shared" si="7"/>
        <v>491.67</v>
      </c>
      <c r="K75" s="18">
        <f t="shared" si="8"/>
        <v>1.1890950415064683</v>
      </c>
      <c r="L75" s="18">
        <f t="shared" si="10"/>
        <v>8.1988103111870991</v>
      </c>
      <c r="M75" s="51"/>
      <c r="N75" s="51"/>
      <c r="O75" s="51"/>
      <c r="P75" s="51"/>
      <c r="Q75" s="51"/>
    </row>
    <row r="76" spans="1:17" ht="26.1" customHeight="1">
      <c r="A76" s="13">
        <v>75</v>
      </c>
      <c r="B76" s="50" t="s">
        <v>237</v>
      </c>
      <c r="C76" s="53">
        <v>1.1812</v>
      </c>
      <c r="D76" s="15">
        <f t="shared" si="9"/>
        <v>9.8512079999999997</v>
      </c>
      <c r="E76" s="53">
        <v>92.52</v>
      </c>
      <c r="F76" s="50">
        <v>8.2294</v>
      </c>
      <c r="G76" s="50">
        <v>2086.8159999999998</v>
      </c>
      <c r="H76" s="50">
        <v>273.16000000000003</v>
      </c>
      <c r="I76" s="18"/>
      <c r="J76" s="18">
        <f t="shared" si="7"/>
        <v>491.67</v>
      </c>
      <c r="K76" s="18">
        <f t="shared" si="8"/>
        <v>7.5208547035186257E-2</v>
      </c>
      <c r="L76" s="18">
        <f t="shared" si="10"/>
        <v>0.51856293180760926</v>
      </c>
      <c r="M76" s="51"/>
      <c r="N76" s="51"/>
      <c r="O76" s="51"/>
      <c r="P76" s="51"/>
      <c r="Q76" s="51"/>
    </row>
    <row r="77" spans="1:17" ht="26.1" customHeight="1">
      <c r="A77" s="13">
        <v>76</v>
      </c>
      <c r="B77" s="50" t="s">
        <v>238</v>
      </c>
      <c r="C77" s="53">
        <v>0.68</v>
      </c>
      <c r="D77" s="15">
        <f t="shared" si="9"/>
        <v>5.6712000000000007</v>
      </c>
      <c r="E77" s="53">
        <v>100.21</v>
      </c>
      <c r="F77" s="50">
        <v>6.8994</v>
      </c>
      <c r="G77" s="50">
        <v>1331.53</v>
      </c>
      <c r="H77" s="50">
        <v>212.41</v>
      </c>
      <c r="I77" s="18"/>
      <c r="J77" s="18">
        <f t="shared" si="7"/>
        <v>491.67</v>
      </c>
      <c r="K77" s="18">
        <f t="shared" si="8"/>
        <v>8.2627757635484342E-2</v>
      </c>
      <c r="L77" s="18">
        <f t="shared" si="10"/>
        <v>0.56971838889666448</v>
      </c>
      <c r="M77" s="51"/>
      <c r="N77" s="51"/>
      <c r="O77" s="51"/>
      <c r="P77" s="51"/>
      <c r="Q77" s="51"/>
    </row>
    <row r="78" spans="1:17" ht="26.1" customHeight="1">
      <c r="A78" s="13">
        <v>77</v>
      </c>
      <c r="B78" s="50" t="s">
        <v>239</v>
      </c>
      <c r="C78" s="53">
        <v>0.69199999999999995</v>
      </c>
      <c r="D78" s="15">
        <f t="shared" si="9"/>
        <v>5.7712799999999991</v>
      </c>
      <c r="E78" s="53">
        <v>86.18</v>
      </c>
      <c r="F78" s="50">
        <v>6.8760000000000003</v>
      </c>
      <c r="G78" s="50">
        <v>1171.17</v>
      </c>
      <c r="H78" s="50">
        <v>224.41</v>
      </c>
      <c r="I78" s="18"/>
      <c r="J78" s="18">
        <f t="shared" si="7"/>
        <v>491.67</v>
      </c>
      <c r="K78" s="18">
        <f t="shared" si="8"/>
        <v>0.87805028798287577</v>
      </c>
      <c r="L78" s="18">
        <f t="shared" si="10"/>
        <v>6.0541567356419277</v>
      </c>
      <c r="M78" s="51"/>
      <c r="N78" s="51"/>
      <c r="O78" s="51"/>
      <c r="P78" s="51"/>
      <c r="Q78" s="51"/>
    </row>
    <row r="79" spans="1:17" ht="26.1" customHeight="1">
      <c r="A79" s="13">
        <v>78</v>
      </c>
      <c r="B79" s="50" t="s">
        <v>240</v>
      </c>
      <c r="C79" s="53">
        <v>1.67</v>
      </c>
      <c r="D79" s="15">
        <f t="shared" si="9"/>
        <v>13.9278</v>
      </c>
      <c r="E79" s="53" t="s">
        <v>241</v>
      </c>
      <c r="F79" s="50">
        <v>6.74</v>
      </c>
      <c r="G79" s="50">
        <v>1378</v>
      </c>
      <c r="H79" s="50">
        <v>197</v>
      </c>
      <c r="I79" s="18"/>
      <c r="J79" s="18">
        <f t="shared" si="7"/>
        <v>491.67</v>
      </c>
      <c r="K79" s="18">
        <f t="shared" si="8"/>
        <v>1.0751785913020848E-2</v>
      </c>
      <c r="L79" s="18">
        <f t="shared" si="10"/>
        <v>7.4133563870278738E-2</v>
      </c>
      <c r="M79" s="51"/>
      <c r="N79" s="51"/>
      <c r="O79" s="51"/>
      <c r="P79" s="51"/>
      <c r="Q79" s="51"/>
    </row>
    <row r="80" spans="1:17" ht="26.1" customHeight="1">
      <c r="A80" s="13">
        <v>79</v>
      </c>
      <c r="B80" s="50" t="s">
        <v>242</v>
      </c>
      <c r="C80" s="53">
        <v>0.83</v>
      </c>
      <c r="D80" s="15">
        <f t="shared" si="9"/>
        <v>6.9221999999999992</v>
      </c>
      <c r="E80" s="53">
        <v>58.08</v>
      </c>
      <c r="F80" s="50">
        <v>7.0670999999999999</v>
      </c>
      <c r="G80" s="50">
        <v>1133.2670000000001</v>
      </c>
      <c r="H80" s="50">
        <v>236.1054</v>
      </c>
      <c r="I80" s="18"/>
      <c r="J80" s="18">
        <f t="shared" si="7"/>
        <v>491.67</v>
      </c>
      <c r="K80" s="18">
        <f t="shared" si="8"/>
        <v>3.5782386939891415</v>
      </c>
      <c r="L80" s="18">
        <f t="shared" si="10"/>
        <v>24.67195579505513</v>
      </c>
      <c r="M80" s="51"/>
      <c r="N80" s="51"/>
      <c r="O80" s="51"/>
      <c r="P80" s="51"/>
      <c r="Q80" s="51"/>
    </row>
    <row r="81" spans="1:17" ht="26.1" customHeight="1">
      <c r="A81" s="13">
        <v>80</v>
      </c>
      <c r="B81" s="50" t="s">
        <v>243</v>
      </c>
      <c r="C81" s="53">
        <v>1.6</v>
      </c>
      <c r="D81" s="15">
        <f t="shared" si="9"/>
        <v>13.344000000000001</v>
      </c>
      <c r="E81" s="53">
        <v>167.85</v>
      </c>
      <c r="F81" s="50">
        <v>6.8979999999999997</v>
      </c>
      <c r="G81" s="50">
        <v>1365.88</v>
      </c>
      <c r="H81" s="50">
        <v>209.74</v>
      </c>
      <c r="I81" s="18"/>
      <c r="J81" s="18">
        <f t="shared" si="7"/>
        <v>491.67</v>
      </c>
      <c r="K81" s="18">
        <f t="shared" si="8"/>
        <v>4.7005773128740283E-2</v>
      </c>
      <c r="L81" s="18">
        <f t="shared" si="10"/>
        <v>0.32410480572266426</v>
      </c>
      <c r="M81" s="51"/>
      <c r="N81" s="51"/>
      <c r="O81" s="51"/>
      <c r="P81" s="51"/>
      <c r="Q81" s="51"/>
    </row>
    <row r="82" spans="1:17" ht="26.1" customHeight="1">
      <c r="A82" s="13">
        <v>81</v>
      </c>
      <c r="B82" s="50" t="s">
        <v>244</v>
      </c>
      <c r="C82" s="53">
        <v>1.6</v>
      </c>
      <c r="D82" s="15">
        <f t="shared" si="9"/>
        <v>13.344000000000001</v>
      </c>
      <c r="E82" s="53">
        <v>167.86</v>
      </c>
      <c r="F82" s="50">
        <v>6.6310000000000002</v>
      </c>
      <c r="G82" s="50">
        <v>1228.0999999999999</v>
      </c>
      <c r="H82" s="50">
        <v>179.9</v>
      </c>
      <c r="I82" s="18"/>
      <c r="J82" s="18">
        <f t="shared" si="7"/>
        <v>491.67</v>
      </c>
      <c r="K82" s="18">
        <f t="shared" si="8"/>
        <v>1.2326340183317847E-2</v>
      </c>
      <c r="L82" s="18">
        <f t="shared" si="10"/>
        <v>8.4990115563976551E-2</v>
      </c>
      <c r="M82" s="51"/>
      <c r="N82" s="51"/>
      <c r="O82" s="51"/>
      <c r="P82" s="51"/>
      <c r="Q82" s="51"/>
    </row>
    <row r="83" spans="1:17" ht="26.1" customHeight="1">
      <c r="A83" s="13">
        <v>82</v>
      </c>
      <c r="B83" s="50" t="s">
        <v>245</v>
      </c>
      <c r="C83" s="53">
        <v>1.35</v>
      </c>
      <c r="D83" s="15">
        <f t="shared" si="9"/>
        <v>11.259</v>
      </c>
      <c r="E83" s="53" t="s">
        <v>246</v>
      </c>
      <c r="F83" s="50">
        <v>8.6430000000000007</v>
      </c>
      <c r="G83" s="50">
        <v>2136.6</v>
      </c>
      <c r="H83" s="50">
        <v>302.8</v>
      </c>
      <c r="I83" s="18"/>
      <c r="J83" s="18">
        <f t="shared" si="7"/>
        <v>491.67</v>
      </c>
      <c r="K83" s="18">
        <f t="shared" si="8"/>
        <v>0.74689886188777299</v>
      </c>
      <c r="L83" s="18">
        <f t="shared" si="10"/>
        <v>5.1498676527161944</v>
      </c>
      <c r="M83" s="51"/>
      <c r="N83" s="51"/>
      <c r="O83" s="51"/>
      <c r="P83" s="51"/>
      <c r="Q83" s="51"/>
    </row>
    <row r="84" spans="1:17" ht="26.1" customHeight="1">
      <c r="A84" s="13">
        <v>83</v>
      </c>
      <c r="B84" s="50" t="s">
        <v>247</v>
      </c>
      <c r="C84" s="53">
        <v>1.44</v>
      </c>
      <c r="D84" s="15">
        <f t="shared" si="9"/>
        <v>12.009599999999999</v>
      </c>
      <c r="E84" s="53" t="s">
        <v>246</v>
      </c>
      <c r="F84" s="50">
        <v>6.9509999999999996</v>
      </c>
      <c r="G84" s="50">
        <v>1314.41</v>
      </c>
      <c r="H84" s="50">
        <v>209.2</v>
      </c>
      <c r="I84" s="18"/>
      <c r="J84" s="18">
        <f t="shared" si="7"/>
        <v>491.67</v>
      </c>
      <c r="K84" s="18">
        <f t="shared" si="8"/>
        <v>9.0027227012511882E-2</v>
      </c>
      <c r="L84" s="18">
        <f t="shared" si="10"/>
        <v>0.62073773025126944</v>
      </c>
      <c r="M84" s="51"/>
      <c r="N84" s="51"/>
      <c r="O84" s="51"/>
      <c r="P84" s="51"/>
      <c r="Q84" s="51"/>
    </row>
    <row r="85" spans="1:17" ht="26.1" customHeight="1">
      <c r="A85" s="13">
        <v>84</v>
      </c>
      <c r="B85" s="50" t="s">
        <v>248</v>
      </c>
      <c r="C85" s="53">
        <v>1.48</v>
      </c>
      <c r="D85" s="15">
        <f t="shared" si="9"/>
        <v>12.3432</v>
      </c>
      <c r="E85" s="53">
        <v>137.37</v>
      </c>
      <c r="F85" s="50">
        <v>6.8840000000000003</v>
      </c>
      <c r="G85" s="50">
        <v>1043.0039999999999</v>
      </c>
      <c r="H85" s="50">
        <v>236.88</v>
      </c>
      <c r="I85" s="18"/>
      <c r="J85" s="18">
        <f t="shared" si="7"/>
        <v>491.67</v>
      </c>
      <c r="K85" s="18">
        <f t="shared" si="8"/>
        <v>5.8521344308746803</v>
      </c>
      <c r="L85" s="18">
        <f t="shared" si="10"/>
        <v>40.350466900880917</v>
      </c>
      <c r="M85" s="51"/>
      <c r="N85" s="51"/>
      <c r="O85" s="51"/>
      <c r="P85" s="51"/>
      <c r="Q85" s="51"/>
    </row>
    <row r="86" spans="1:17" ht="26.1" customHeight="1">
      <c r="A86" s="13">
        <v>85</v>
      </c>
      <c r="B86" s="50" t="s">
        <v>249</v>
      </c>
      <c r="C86" s="53">
        <v>1.3889</v>
      </c>
      <c r="D86" s="15">
        <f t="shared" si="9"/>
        <v>11.583425999999999</v>
      </c>
      <c r="E86" s="53">
        <v>147.44</v>
      </c>
      <c r="F86" s="50">
        <v>6.9029999999999996</v>
      </c>
      <c r="G86" s="50">
        <v>788.2</v>
      </c>
      <c r="H86" s="50">
        <v>243.23</v>
      </c>
      <c r="I86" s="18"/>
      <c r="J86" s="18">
        <f t="shared" si="7"/>
        <v>491.67</v>
      </c>
      <c r="K86" s="18">
        <f t="shared" si="8"/>
        <v>88.889458006339012</v>
      </c>
      <c r="L86" s="18">
        <f t="shared" si="10"/>
        <v>612.89281295370745</v>
      </c>
      <c r="M86" s="51"/>
      <c r="N86" s="51"/>
      <c r="O86" s="51"/>
      <c r="P86" s="51"/>
      <c r="Q86" s="51"/>
    </row>
    <row r="87" spans="1:17" ht="26.1" customHeight="1">
      <c r="A87" s="13">
        <v>86</v>
      </c>
      <c r="B87" s="52" t="s">
        <v>250</v>
      </c>
      <c r="C87" s="52">
        <v>0.745</v>
      </c>
      <c r="D87" s="15">
        <f t="shared" si="9"/>
        <v>6.2133000000000003</v>
      </c>
      <c r="E87" s="13">
        <v>70.099999999999994</v>
      </c>
      <c r="F87" s="52">
        <v>6.8867599999999998</v>
      </c>
      <c r="G87" s="52">
        <v>1124.162</v>
      </c>
      <c r="H87" s="52">
        <v>231.36099999999999</v>
      </c>
      <c r="I87" s="18"/>
      <c r="J87" s="18">
        <f t="shared" si="7"/>
        <v>491.67</v>
      </c>
      <c r="K87" s="18">
        <f t="shared" si="8"/>
        <v>2.0618433256440158</v>
      </c>
      <c r="L87" s="18">
        <f t="shared" si="10"/>
        <v>14.216409730315489</v>
      </c>
      <c r="M87" s="51"/>
      <c r="N87" s="51"/>
      <c r="O87" s="51"/>
      <c r="P87" s="51"/>
      <c r="Q87" s="51"/>
    </row>
    <row r="88" spans="1:17" ht="26.1" customHeight="1">
      <c r="A88" s="13">
        <v>87</v>
      </c>
      <c r="B88" s="52" t="s">
        <v>251</v>
      </c>
      <c r="C88" s="53">
        <v>0.83</v>
      </c>
      <c r="D88" s="15">
        <f t="shared" si="9"/>
        <v>6.9221999999999992</v>
      </c>
      <c r="E88" s="53">
        <v>58.08</v>
      </c>
      <c r="F88" s="52">
        <v>7.0649199999999999</v>
      </c>
      <c r="G88" s="52">
        <v>1113.5999999999999</v>
      </c>
      <c r="H88" s="52">
        <v>232</v>
      </c>
      <c r="I88" s="18"/>
      <c r="J88" s="18">
        <f t="shared" si="7"/>
        <v>491.67</v>
      </c>
      <c r="K88" s="18">
        <f t="shared" si="8"/>
        <v>3.5589711384367391</v>
      </c>
      <c r="L88" s="18">
        <f t="shared" si="10"/>
        <v>24.539105999521315</v>
      </c>
      <c r="M88" s="51"/>
      <c r="N88" s="51"/>
      <c r="O88" s="51"/>
      <c r="P88" s="51"/>
      <c r="Q88" s="51"/>
    </row>
    <row r="89" spans="1:17" ht="26.1" customHeight="1">
      <c r="A89" s="13">
        <v>88</v>
      </c>
      <c r="B89" s="52" t="s">
        <v>252</v>
      </c>
      <c r="C89" s="53">
        <v>0.87109999999999999</v>
      </c>
      <c r="D89" s="15">
        <f t="shared" si="9"/>
        <v>7.2649739999999996</v>
      </c>
      <c r="E89" s="53">
        <v>44.052</v>
      </c>
      <c r="F89" s="52">
        <v>7.4078299999999997</v>
      </c>
      <c r="G89" s="52">
        <v>1181.31</v>
      </c>
      <c r="H89" s="52">
        <v>250.6</v>
      </c>
      <c r="I89" s="18"/>
      <c r="J89" s="18">
        <f t="shared" si="7"/>
        <v>491.67</v>
      </c>
      <c r="K89" s="18">
        <f t="shared" si="8"/>
        <v>9.5566986103894376</v>
      </c>
      <c r="L89" s="18">
        <f t="shared" si="10"/>
        <v>65.893436918635174</v>
      </c>
      <c r="M89" s="51"/>
      <c r="N89" s="51"/>
      <c r="O89" s="51"/>
      <c r="P89" s="51"/>
      <c r="Q89" s="51"/>
    </row>
    <row r="90" spans="1:17" ht="26.1" customHeight="1">
      <c r="A90" s="13">
        <v>89</v>
      </c>
      <c r="B90" s="52" t="s">
        <v>253</v>
      </c>
      <c r="C90" s="52">
        <v>0.78</v>
      </c>
      <c r="D90" s="15">
        <f t="shared" si="9"/>
        <v>6.5052000000000003</v>
      </c>
      <c r="E90" s="53">
        <v>84.16</v>
      </c>
      <c r="F90" s="52">
        <v>6.8449799999999996</v>
      </c>
      <c r="G90" s="52">
        <v>1203.5260000000001</v>
      </c>
      <c r="H90" s="52">
        <v>222.863</v>
      </c>
      <c r="I90" s="18"/>
      <c r="J90" s="18">
        <f t="shared" si="7"/>
        <v>491.67</v>
      </c>
      <c r="K90" s="18">
        <f t="shared" si="8"/>
        <v>0.53838037104608638</v>
      </c>
      <c r="L90" s="18">
        <f t="shared" si="10"/>
        <v>3.7121326583627652</v>
      </c>
      <c r="M90" s="51"/>
      <c r="N90" s="51"/>
      <c r="O90" s="51"/>
      <c r="P90" s="51"/>
      <c r="Q90" s="51"/>
    </row>
    <row r="91" spans="1:17" ht="26.1" customHeight="1">
      <c r="A91" s="13">
        <v>90</v>
      </c>
      <c r="B91" s="15" t="s">
        <v>186</v>
      </c>
      <c r="C91" s="15">
        <v>0.94</v>
      </c>
      <c r="D91" s="15">
        <f t="shared" si="9"/>
        <v>7.839599999999999</v>
      </c>
      <c r="E91" s="13">
        <v>73.099999999999994</v>
      </c>
      <c r="F91" s="15">
        <v>7.1146000000000003</v>
      </c>
      <c r="G91" s="15">
        <v>1467.45</v>
      </c>
      <c r="H91" s="15">
        <v>215.23</v>
      </c>
      <c r="I91" s="18"/>
      <c r="J91" s="18">
        <f t="shared" si="7"/>
        <v>491.67</v>
      </c>
      <c r="K91" s="18">
        <f t="shared" si="8"/>
        <v>3.8278010942712555E-2</v>
      </c>
      <c r="L91" s="18">
        <f t="shared" si="10"/>
        <v>0.26392688545000303</v>
      </c>
      <c r="M91" s="51"/>
      <c r="N91" s="51"/>
      <c r="O91" s="51"/>
      <c r="P91" s="51"/>
      <c r="Q91" s="51"/>
    </row>
    <row r="92" spans="1:17" s="80" customFormat="1" ht="26.1" customHeight="1">
      <c r="A92" s="79">
        <v>91</v>
      </c>
      <c r="B92" s="83" t="s">
        <v>272</v>
      </c>
      <c r="C92" s="79">
        <v>0.51400000000000001</v>
      </c>
      <c r="D92" s="79"/>
      <c r="E92" s="79">
        <v>42.08</v>
      </c>
      <c r="F92" s="84">
        <v>6.8196000000000003</v>
      </c>
      <c r="G92" s="79">
        <v>785</v>
      </c>
      <c r="H92" s="79">
        <v>247</v>
      </c>
      <c r="I92" s="77"/>
      <c r="J92" s="77">
        <f t="shared" ref="J92:J155" si="11">459.67+32+I92*1.8</f>
        <v>491.67</v>
      </c>
      <c r="K92" s="77">
        <f t="shared" ref="K92:K155" si="12">(10^(F92-G92/(H92+I92)))/(7.5*6.895)</f>
        <v>84.696763350317752</v>
      </c>
      <c r="L92" s="77">
        <f t="shared" ref="L92:L155" si="13">K92*6.895</f>
        <v>583.98418330044092</v>
      </c>
    </row>
    <row r="93" spans="1:17" ht="26.1" customHeight="1">
      <c r="A93" s="13">
        <v>92</v>
      </c>
      <c r="B93" s="85" t="s">
        <v>273</v>
      </c>
      <c r="C93" s="15"/>
      <c r="D93" s="15"/>
      <c r="E93" s="13"/>
      <c r="F93" s="15"/>
      <c r="G93" s="15"/>
      <c r="H93" s="15"/>
      <c r="I93" s="60"/>
      <c r="J93" s="60">
        <f t="shared" si="11"/>
        <v>491.67</v>
      </c>
      <c r="K93" s="60" t="e">
        <f t="shared" si="12"/>
        <v>#DIV/0!</v>
      </c>
      <c r="L93" s="60" t="e">
        <f t="shared" si="13"/>
        <v>#DIV/0!</v>
      </c>
    </row>
    <row r="94" spans="1:17" ht="26.1" customHeight="1">
      <c r="A94" s="13">
        <v>93</v>
      </c>
      <c r="B94" s="15"/>
      <c r="C94" s="15"/>
      <c r="D94" s="15"/>
      <c r="E94" s="13"/>
      <c r="F94" s="15"/>
      <c r="G94" s="15"/>
      <c r="H94" s="15"/>
      <c r="I94" s="60"/>
      <c r="J94" s="60">
        <f t="shared" si="11"/>
        <v>491.67</v>
      </c>
      <c r="K94" s="60" t="e">
        <f t="shared" si="12"/>
        <v>#DIV/0!</v>
      </c>
      <c r="L94" s="60" t="e">
        <f t="shared" si="13"/>
        <v>#DIV/0!</v>
      </c>
    </row>
    <row r="95" spans="1:17" ht="26.1" customHeight="1">
      <c r="A95" s="13">
        <v>94</v>
      </c>
      <c r="B95" s="15"/>
      <c r="C95" s="15"/>
      <c r="D95" s="15"/>
      <c r="E95" s="13"/>
      <c r="F95" s="15"/>
      <c r="G95" s="15"/>
      <c r="H95" s="15"/>
      <c r="I95" s="60"/>
      <c r="J95" s="60">
        <f t="shared" si="11"/>
        <v>491.67</v>
      </c>
      <c r="K95" s="60" t="e">
        <f t="shared" si="12"/>
        <v>#DIV/0!</v>
      </c>
      <c r="L95" s="60" t="e">
        <f t="shared" si="13"/>
        <v>#DIV/0!</v>
      </c>
    </row>
    <row r="96" spans="1:17" ht="26.1" customHeight="1">
      <c r="A96" s="13">
        <v>95</v>
      </c>
      <c r="B96" s="15"/>
      <c r="C96" s="15"/>
      <c r="D96" s="15"/>
      <c r="E96" s="13"/>
      <c r="F96" s="15"/>
      <c r="G96" s="15"/>
      <c r="H96" s="15"/>
      <c r="I96" s="60"/>
      <c r="J96" s="60">
        <f t="shared" si="11"/>
        <v>491.67</v>
      </c>
      <c r="K96" s="60" t="e">
        <f t="shared" si="12"/>
        <v>#DIV/0!</v>
      </c>
      <c r="L96" s="60" t="e">
        <f t="shared" si="13"/>
        <v>#DIV/0!</v>
      </c>
    </row>
    <row r="97" spans="1:12" ht="26.1" customHeight="1">
      <c r="A97" s="13">
        <v>96</v>
      </c>
      <c r="B97" s="15"/>
      <c r="C97" s="15"/>
      <c r="D97" s="15"/>
      <c r="E97" s="13"/>
      <c r="F97" s="15"/>
      <c r="G97" s="15"/>
      <c r="H97" s="15"/>
      <c r="I97" s="60"/>
      <c r="J97" s="60">
        <f t="shared" si="11"/>
        <v>491.67</v>
      </c>
      <c r="K97" s="60" t="e">
        <f t="shared" si="12"/>
        <v>#DIV/0!</v>
      </c>
      <c r="L97" s="60" t="e">
        <f t="shared" si="13"/>
        <v>#DIV/0!</v>
      </c>
    </row>
    <row r="98" spans="1:12" ht="26.1" customHeight="1">
      <c r="A98" s="13">
        <v>97</v>
      </c>
      <c r="B98" s="15"/>
      <c r="C98" s="15"/>
      <c r="D98" s="15"/>
      <c r="E98" s="13"/>
      <c r="F98" s="15"/>
      <c r="G98" s="15"/>
      <c r="H98" s="15"/>
      <c r="I98" s="60"/>
      <c r="J98" s="60">
        <f t="shared" si="11"/>
        <v>491.67</v>
      </c>
      <c r="K98" s="60" t="e">
        <f t="shared" si="12"/>
        <v>#DIV/0!</v>
      </c>
      <c r="L98" s="60" t="e">
        <f t="shared" si="13"/>
        <v>#DIV/0!</v>
      </c>
    </row>
    <row r="99" spans="1:12" ht="26.1" customHeight="1">
      <c r="A99" s="13">
        <v>98</v>
      </c>
      <c r="B99" s="15"/>
      <c r="C99" s="15"/>
      <c r="D99" s="15"/>
      <c r="E99" s="13"/>
      <c r="F99" s="15"/>
      <c r="G99" s="15"/>
      <c r="H99" s="15"/>
      <c r="I99" s="60"/>
      <c r="J99" s="60">
        <f t="shared" si="11"/>
        <v>491.67</v>
      </c>
      <c r="K99" s="60" t="e">
        <f t="shared" si="12"/>
        <v>#DIV/0!</v>
      </c>
      <c r="L99" s="60" t="e">
        <f t="shared" si="13"/>
        <v>#DIV/0!</v>
      </c>
    </row>
    <row r="100" spans="1:12" ht="26.1" customHeight="1">
      <c r="A100" s="13">
        <v>99</v>
      </c>
      <c r="B100" s="15"/>
      <c r="C100" s="15"/>
      <c r="D100" s="15"/>
      <c r="E100" s="13"/>
      <c r="F100" s="15"/>
      <c r="G100" s="15"/>
      <c r="H100" s="15"/>
      <c r="I100" s="60"/>
      <c r="J100" s="60">
        <f t="shared" si="11"/>
        <v>491.67</v>
      </c>
      <c r="K100" s="60" t="e">
        <f t="shared" si="12"/>
        <v>#DIV/0!</v>
      </c>
      <c r="L100" s="60" t="e">
        <f t="shared" si="13"/>
        <v>#DIV/0!</v>
      </c>
    </row>
    <row r="101" spans="1:12" ht="26.1" customHeight="1">
      <c r="A101" s="13">
        <v>100</v>
      </c>
      <c r="B101" s="15"/>
      <c r="C101" s="15"/>
      <c r="D101" s="15"/>
      <c r="E101" s="13"/>
      <c r="F101" s="15"/>
      <c r="G101" s="15"/>
      <c r="H101" s="15"/>
      <c r="I101" s="60"/>
      <c r="J101" s="60">
        <f t="shared" si="11"/>
        <v>491.67</v>
      </c>
      <c r="K101" s="60" t="e">
        <f t="shared" si="12"/>
        <v>#DIV/0!</v>
      </c>
      <c r="L101" s="60" t="e">
        <f t="shared" si="13"/>
        <v>#DIV/0!</v>
      </c>
    </row>
    <row r="102" spans="1:12" ht="26.1" customHeight="1">
      <c r="A102" s="13">
        <v>101</v>
      </c>
      <c r="B102" s="15"/>
      <c r="C102" s="15"/>
      <c r="D102" s="15"/>
      <c r="E102" s="13"/>
      <c r="F102" s="15"/>
      <c r="G102" s="15"/>
      <c r="H102" s="15"/>
      <c r="I102" s="60"/>
      <c r="J102" s="60">
        <f t="shared" si="11"/>
        <v>491.67</v>
      </c>
      <c r="K102" s="60" t="e">
        <f t="shared" si="12"/>
        <v>#DIV/0!</v>
      </c>
      <c r="L102" s="60" t="e">
        <f t="shared" si="13"/>
        <v>#DIV/0!</v>
      </c>
    </row>
    <row r="103" spans="1:12" ht="26.1" customHeight="1">
      <c r="A103" s="13">
        <v>102</v>
      </c>
      <c r="B103" s="15"/>
      <c r="C103" s="15"/>
      <c r="D103" s="15"/>
      <c r="E103" s="13"/>
      <c r="F103" s="15"/>
      <c r="G103" s="15"/>
      <c r="H103" s="15"/>
      <c r="I103" s="60"/>
      <c r="J103" s="60">
        <f t="shared" si="11"/>
        <v>491.67</v>
      </c>
      <c r="K103" s="60" t="e">
        <f t="shared" si="12"/>
        <v>#DIV/0!</v>
      </c>
      <c r="L103" s="60" t="e">
        <f t="shared" si="13"/>
        <v>#DIV/0!</v>
      </c>
    </row>
    <row r="104" spans="1:12" ht="26.1" customHeight="1">
      <c r="A104" s="13">
        <v>103</v>
      </c>
      <c r="B104" s="15"/>
      <c r="C104" s="15"/>
      <c r="D104" s="15"/>
      <c r="E104" s="13"/>
      <c r="F104" s="15"/>
      <c r="G104" s="15"/>
      <c r="H104" s="15"/>
      <c r="I104" s="60"/>
      <c r="J104" s="60">
        <f t="shared" si="11"/>
        <v>491.67</v>
      </c>
      <c r="K104" s="60" t="e">
        <f t="shared" si="12"/>
        <v>#DIV/0!</v>
      </c>
      <c r="L104" s="60" t="e">
        <f t="shared" si="13"/>
        <v>#DIV/0!</v>
      </c>
    </row>
    <row r="105" spans="1:12" ht="26.1" customHeight="1">
      <c r="A105" s="13">
        <v>104</v>
      </c>
      <c r="B105" s="15"/>
      <c r="C105" s="15"/>
      <c r="D105" s="15"/>
      <c r="E105" s="13"/>
      <c r="F105" s="15"/>
      <c r="G105" s="15"/>
      <c r="H105" s="15"/>
      <c r="I105" s="60"/>
      <c r="J105" s="60">
        <f t="shared" si="11"/>
        <v>491.67</v>
      </c>
      <c r="K105" s="60" t="e">
        <f t="shared" si="12"/>
        <v>#DIV/0!</v>
      </c>
      <c r="L105" s="60" t="e">
        <f t="shared" si="13"/>
        <v>#DIV/0!</v>
      </c>
    </row>
    <row r="106" spans="1:12" ht="26.1" customHeight="1">
      <c r="A106" s="13">
        <v>105</v>
      </c>
      <c r="B106" s="15"/>
      <c r="C106" s="15"/>
      <c r="D106" s="15"/>
      <c r="E106" s="13"/>
      <c r="F106" s="15"/>
      <c r="G106" s="15"/>
      <c r="H106" s="15"/>
      <c r="I106" s="60"/>
      <c r="J106" s="60">
        <f t="shared" si="11"/>
        <v>491.67</v>
      </c>
      <c r="K106" s="60" t="e">
        <f t="shared" si="12"/>
        <v>#DIV/0!</v>
      </c>
      <c r="L106" s="60" t="e">
        <f t="shared" si="13"/>
        <v>#DIV/0!</v>
      </c>
    </row>
    <row r="107" spans="1:12" ht="26.1" customHeight="1">
      <c r="A107" s="13">
        <v>106</v>
      </c>
      <c r="B107" s="15"/>
      <c r="C107" s="15"/>
      <c r="D107" s="15"/>
      <c r="E107" s="13"/>
      <c r="F107" s="15"/>
      <c r="G107" s="15"/>
      <c r="H107" s="15"/>
      <c r="I107" s="60"/>
      <c r="J107" s="60">
        <f t="shared" si="11"/>
        <v>491.67</v>
      </c>
      <c r="K107" s="60" t="e">
        <f t="shared" si="12"/>
        <v>#DIV/0!</v>
      </c>
      <c r="L107" s="60" t="e">
        <f t="shared" si="13"/>
        <v>#DIV/0!</v>
      </c>
    </row>
    <row r="108" spans="1:12" ht="26.1" customHeight="1">
      <c r="A108" s="13">
        <v>107</v>
      </c>
      <c r="B108" s="15"/>
      <c r="C108" s="15"/>
      <c r="D108" s="15"/>
      <c r="E108" s="13"/>
      <c r="F108" s="15"/>
      <c r="G108" s="15"/>
      <c r="H108" s="15"/>
      <c r="I108" s="60"/>
      <c r="J108" s="60">
        <f t="shared" si="11"/>
        <v>491.67</v>
      </c>
      <c r="K108" s="60" t="e">
        <f t="shared" si="12"/>
        <v>#DIV/0!</v>
      </c>
      <c r="L108" s="60" t="e">
        <f t="shared" si="13"/>
        <v>#DIV/0!</v>
      </c>
    </row>
    <row r="109" spans="1:12" ht="26.1" customHeight="1">
      <c r="A109" s="13">
        <v>108</v>
      </c>
      <c r="B109" s="15"/>
      <c r="C109" s="15"/>
      <c r="D109" s="15"/>
      <c r="E109" s="13"/>
      <c r="F109" s="15"/>
      <c r="G109" s="15"/>
      <c r="H109" s="15"/>
      <c r="I109" s="60"/>
      <c r="J109" s="60">
        <f t="shared" si="11"/>
        <v>491.67</v>
      </c>
      <c r="K109" s="60" t="e">
        <f t="shared" si="12"/>
        <v>#DIV/0!</v>
      </c>
      <c r="L109" s="60" t="e">
        <f t="shared" si="13"/>
        <v>#DIV/0!</v>
      </c>
    </row>
    <row r="110" spans="1:12" ht="26.1" customHeight="1">
      <c r="A110" s="13">
        <v>109</v>
      </c>
      <c r="B110" s="15"/>
      <c r="C110" s="15"/>
      <c r="D110" s="15"/>
      <c r="E110" s="13"/>
      <c r="F110" s="15"/>
      <c r="G110" s="15"/>
      <c r="H110" s="15"/>
      <c r="I110" s="60"/>
      <c r="J110" s="60">
        <f t="shared" si="11"/>
        <v>491.67</v>
      </c>
      <c r="K110" s="60" t="e">
        <f t="shared" si="12"/>
        <v>#DIV/0!</v>
      </c>
      <c r="L110" s="60" t="e">
        <f t="shared" si="13"/>
        <v>#DIV/0!</v>
      </c>
    </row>
    <row r="111" spans="1:12" ht="26.1" customHeight="1">
      <c r="A111" s="13">
        <v>110</v>
      </c>
      <c r="B111" s="15"/>
      <c r="C111" s="15"/>
      <c r="D111" s="15"/>
      <c r="E111" s="13"/>
      <c r="F111" s="15"/>
      <c r="G111" s="15"/>
      <c r="H111" s="15"/>
      <c r="I111" s="60"/>
      <c r="J111" s="60">
        <f t="shared" si="11"/>
        <v>491.67</v>
      </c>
      <c r="K111" s="60" t="e">
        <f t="shared" si="12"/>
        <v>#DIV/0!</v>
      </c>
      <c r="L111" s="60" t="e">
        <f t="shared" si="13"/>
        <v>#DIV/0!</v>
      </c>
    </row>
    <row r="112" spans="1:12" ht="26.1" customHeight="1">
      <c r="A112" s="13">
        <v>111</v>
      </c>
      <c r="B112" s="15"/>
      <c r="C112" s="15"/>
      <c r="D112" s="15"/>
      <c r="E112" s="13"/>
      <c r="F112" s="15"/>
      <c r="G112" s="15"/>
      <c r="H112" s="15"/>
      <c r="I112" s="60"/>
      <c r="J112" s="60">
        <f t="shared" si="11"/>
        <v>491.67</v>
      </c>
      <c r="K112" s="60" t="e">
        <f t="shared" si="12"/>
        <v>#DIV/0!</v>
      </c>
      <c r="L112" s="60" t="e">
        <f t="shared" si="13"/>
        <v>#DIV/0!</v>
      </c>
    </row>
    <row r="113" spans="1:12" ht="26.1" customHeight="1">
      <c r="A113" s="13">
        <v>112</v>
      </c>
      <c r="B113" s="15"/>
      <c r="C113" s="15"/>
      <c r="D113" s="15"/>
      <c r="E113" s="13"/>
      <c r="F113" s="15"/>
      <c r="G113" s="15"/>
      <c r="H113" s="15"/>
      <c r="I113" s="60"/>
      <c r="J113" s="60">
        <f t="shared" si="11"/>
        <v>491.67</v>
      </c>
      <c r="K113" s="60" t="e">
        <f t="shared" si="12"/>
        <v>#DIV/0!</v>
      </c>
      <c r="L113" s="60" t="e">
        <f t="shared" si="13"/>
        <v>#DIV/0!</v>
      </c>
    </row>
    <row r="114" spans="1:12" ht="26.1" customHeight="1">
      <c r="A114" s="13">
        <v>113</v>
      </c>
      <c r="B114" s="15"/>
      <c r="C114" s="15"/>
      <c r="D114" s="15"/>
      <c r="E114" s="13"/>
      <c r="F114" s="15"/>
      <c r="G114" s="15"/>
      <c r="H114" s="15"/>
      <c r="I114" s="60"/>
      <c r="J114" s="60">
        <f t="shared" si="11"/>
        <v>491.67</v>
      </c>
      <c r="K114" s="60" t="e">
        <f t="shared" si="12"/>
        <v>#DIV/0!</v>
      </c>
      <c r="L114" s="60" t="e">
        <f t="shared" si="13"/>
        <v>#DIV/0!</v>
      </c>
    </row>
    <row r="115" spans="1:12" ht="26.1" customHeight="1">
      <c r="A115" s="13">
        <v>114</v>
      </c>
      <c r="B115" s="15"/>
      <c r="C115" s="15"/>
      <c r="D115" s="15"/>
      <c r="E115" s="13"/>
      <c r="F115" s="15"/>
      <c r="G115" s="15"/>
      <c r="H115" s="15"/>
      <c r="I115" s="60"/>
      <c r="J115" s="60">
        <f t="shared" si="11"/>
        <v>491.67</v>
      </c>
      <c r="K115" s="60" t="e">
        <f t="shared" si="12"/>
        <v>#DIV/0!</v>
      </c>
      <c r="L115" s="60" t="e">
        <f t="shared" si="13"/>
        <v>#DIV/0!</v>
      </c>
    </row>
    <row r="116" spans="1:12" ht="26.1" customHeight="1">
      <c r="A116" s="13">
        <v>115</v>
      </c>
      <c r="B116" s="15"/>
      <c r="C116" s="15"/>
      <c r="D116" s="15"/>
      <c r="E116" s="13"/>
      <c r="F116" s="15"/>
      <c r="G116" s="15"/>
      <c r="H116" s="15"/>
      <c r="I116" s="60"/>
      <c r="J116" s="60">
        <f t="shared" si="11"/>
        <v>491.67</v>
      </c>
      <c r="K116" s="60" t="e">
        <f t="shared" si="12"/>
        <v>#DIV/0!</v>
      </c>
      <c r="L116" s="60" t="e">
        <f t="shared" si="13"/>
        <v>#DIV/0!</v>
      </c>
    </row>
    <row r="117" spans="1:12" ht="26.1" customHeight="1">
      <c r="A117" s="13">
        <v>116</v>
      </c>
      <c r="B117" s="15"/>
      <c r="C117" s="15"/>
      <c r="D117" s="15"/>
      <c r="E117" s="13"/>
      <c r="F117" s="15"/>
      <c r="G117" s="15"/>
      <c r="H117" s="15"/>
      <c r="I117" s="60"/>
      <c r="J117" s="60">
        <f t="shared" si="11"/>
        <v>491.67</v>
      </c>
      <c r="K117" s="60" t="e">
        <f t="shared" si="12"/>
        <v>#DIV/0!</v>
      </c>
      <c r="L117" s="60" t="e">
        <f t="shared" si="13"/>
        <v>#DIV/0!</v>
      </c>
    </row>
    <row r="118" spans="1:12" ht="26.1" customHeight="1">
      <c r="A118" s="13">
        <v>117</v>
      </c>
      <c r="B118" s="15"/>
      <c r="C118" s="15"/>
      <c r="D118" s="15"/>
      <c r="E118" s="13"/>
      <c r="F118" s="15"/>
      <c r="G118" s="15"/>
      <c r="H118" s="15"/>
      <c r="I118" s="60"/>
      <c r="J118" s="60">
        <f t="shared" si="11"/>
        <v>491.67</v>
      </c>
      <c r="K118" s="60" t="e">
        <f t="shared" si="12"/>
        <v>#DIV/0!</v>
      </c>
      <c r="L118" s="60" t="e">
        <f t="shared" si="13"/>
        <v>#DIV/0!</v>
      </c>
    </row>
    <row r="119" spans="1:12" ht="26.1" customHeight="1">
      <c r="A119" s="13">
        <v>118</v>
      </c>
      <c r="B119" s="15"/>
      <c r="C119" s="15"/>
      <c r="D119" s="15"/>
      <c r="E119" s="13"/>
      <c r="F119" s="15"/>
      <c r="G119" s="15"/>
      <c r="H119" s="15"/>
      <c r="I119" s="60"/>
      <c r="J119" s="60">
        <f t="shared" si="11"/>
        <v>491.67</v>
      </c>
      <c r="K119" s="60" t="e">
        <f t="shared" si="12"/>
        <v>#DIV/0!</v>
      </c>
      <c r="L119" s="60" t="e">
        <f t="shared" si="13"/>
        <v>#DIV/0!</v>
      </c>
    </row>
    <row r="120" spans="1:12" ht="26.1" customHeight="1">
      <c r="A120" s="13">
        <v>119</v>
      </c>
      <c r="B120" s="15"/>
      <c r="C120" s="15"/>
      <c r="D120" s="15"/>
      <c r="E120" s="13"/>
      <c r="F120" s="15"/>
      <c r="G120" s="15"/>
      <c r="H120" s="15"/>
      <c r="I120" s="60"/>
      <c r="J120" s="60">
        <f t="shared" si="11"/>
        <v>491.67</v>
      </c>
      <c r="K120" s="60" t="e">
        <f t="shared" si="12"/>
        <v>#DIV/0!</v>
      </c>
      <c r="L120" s="60" t="e">
        <f t="shared" si="13"/>
        <v>#DIV/0!</v>
      </c>
    </row>
    <row r="121" spans="1:12" ht="26.1" customHeight="1">
      <c r="A121" s="13">
        <v>120</v>
      </c>
      <c r="B121" s="15"/>
      <c r="C121" s="15"/>
      <c r="D121" s="15"/>
      <c r="E121" s="13"/>
      <c r="F121" s="15"/>
      <c r="G121" s="15"/>
      <c r="H121" s="15"/>
      <c r="I121" s="60"/>
      <c r="J121" s="60">
        <f t="shared" si="11"/>
        <v>491.67</v>
      </c>
      <c r="K121" s="60" t="e">
        <f t="shared" si="12"/>
        <v>#DIV/0!</v>
      </c>
      <c r="L121" s="60" t="e">
        <f t="shared" si="13"/>
        <v>#DIV/0!</v>
      </c>
    </row>
    <row r="122" spans="1:12" ht="26.1" customHeight="1">
      <c r="A122" s="13">
        <v>121</v>
      </c>
      <c r="B122" s="15"/>
      <c r="C122" s="15"/>
      <c r="D122" s="15"/>
      <c r="E122" s="13"/>
      <c r="F122" s="15"/>
      <c r="G122" s="15"/>
      <c r="H122" s="15"/>
      <c r="I122" s="60"/>
      <c r="J122" s="60">
        <f t="shared" si="11"/>
        <v>491.67</v>
      </c>
      <c r="K122" s="60" t="e">
        <f t="shared" si="12"/>
        <v>#DIV/0!</v>
      </c>
      <c r="L122" s="60" t="e">
        <f t="shared" si="13"/>
        <v>#DIV/0!</v>
      </c>
    </row>
    <row r="123" spans="1:12" ht="26.1" customHeight="1">
      <c r="A123" s="13">
        <v>122</v>
      </c>
      <c r="B123" s="15"/>
      <c r="C123" s="15"/>
      <c r="D123" s="15"/>
      <c r="E123" s="13"/>
      <c r="F123" s="15"/>
      <c r="G123" s="15"/>
      <c r="H123" s="15"/>
      <c r="I123" s="60"/>
      <c r="J123" s="60">
        <f t="shared" si="11"/>
        <v>491.67</v>
      </c>
      <c r="K123" s="60" t="e">
        <f t="shared" si="12"/>
        <v>#DIV/0!</v>
      </c>
      <c r="L123" s="60" t="e">
        <f t="shared" si="13"/>
        <v>#DIV/0!</v>
      </c>
    </row>
    <row r="124" spans="1:12" ht="26.1" customHeight="1">
      <c r="A124" s="13">
        <v>123</v>
      </c>
      <c r="B124" s="15"/>
      <c r="C124" s="15"/>
      <c r="D124" s="15"/>
      <c r="E124" s="13"/>
      <c r="F124" s="15"/>
      <c r="G124" s="15"/>
      <c r="H124" s="15"/>
      <c r="I124" s="60"/>
      <c r="J124" s="60">
        <f t="shared" si="11"/>
        <v>491.67</v>
      </c>
      <c r="K124" s="60" t="e">
        <f t="shared" si="12"/>
        <v>#DIV/0!</v>
      </c>
      <c r="L124" s="60" t="e">
        <f t="shared" si="13"/>
        <v>#DIV/0!</v>
      </c>
    </row>
    <row r="125" spans="1:12" ht="26.1" customHeight="1">
      <c r="A125" s="13">
        <v>124</v>
      </c>
      <c r="B125" s="15"/>
      <c r="C125" s="15"/>
      <c r="D125" s="15"/>
      <c r="E125" s="13"/>
      <c r="F125" s="15"/>
      <c r="G125" s="15"/>
      <c r="H125" s="15"/>
      <c r="I125" s="60"/>
      <c r="J125" s="60">
        <f t="shared" si="11"/>
        <v>491.67</v>
      </c>
      <c r="K125" s="60" t="e">
        <f t="shared" si="12"/>
        <v>#DIV/0!</v>
      </c>
      <c r="L125" s="60" t="e">
        <f t="shared" si="13"/>
        <v>#DIV/0!</v>
      </c>
    </row>
    <row r="126" spans="1:12" ht="26.1" customHeight="1">
      <c r="A126" s="13">
        <v>125</v>
      </c>
      <c r="B126" s="15"/>
      <c r="C126" s="15"/>
      <c r="D126" s="15"/>
      <c r="E126" s="13"/>
      <c r="F126" s="15"/>
      <c r="G126" s="15"/>
      <c r="H126" s="15"/>
      <c r="I126" s="60"/>
      <c r="J126" s="60">
        <f t="shared" si="11"/>
        <v>491.67</v>
      </c>
      <c r="K126" s="60" t="e">
        <f t="shared" si="12"/>
        <v>#DIV/0!</v>
      </c>
      <c r="L126" s="60" t="e">
        <f t="shared" si="13"/>
        <v>#DIV/0!</v>
      </c>
    </row>
    <row r="127" spans="1:12" ht="26.1" customHeight="1">
      <c r="A127" s="13">
        <v>126</v>
      </c>
      <c r="B127" s="15"/>
      <c r="C127" s="15"/>
      <c r="D127" s="15"/>
      <c r="E127" s="13"/>
      <c r="F127" s="15"/>
      <c r="G127" s="15"/>
      <c r="H127" s="15"/>
      <c r="I127" s="60"/>
      <c r="J127" s="60">
        <f t="shared" si="11"/>
        <v>491.67</v>
      </c>
      <c r="K127" s="60" t="e">
        <f t="shared" si="12"/>
        <v>#DIV/0!</v>
      </c>
      <c r="L127" s="60" t="e">
        <f t="shared" si="13"/>
        <v>#DIV/0!</v>
      </c>
    </row>
    <row r="128" spans="1:12" ht="26.1" customHeight="1">
      <c r="A128" s="13">
        <v>127</v>
      </c>
      <c r="B128" s="15"/>
      <c r="C128" s="15"/>
      <c r="D128" s="15"/>
      <c r="E128" s="13"/>
      <c r="F128" s="15"/>
      <c r="G128" s="15"/>
      <c r="H128" s="15"/>
      <c r="I128" s="60"/>
      <c r="J128" s="60">
        <f t="shared" si="11"/>
        <v>491.67</v>
      </c>
      <c r="K128" s="60" t="e">
        <f t="shared" si="12"/>
        <v>#DIV/0!</v>
      </c>
      <c r="L128" s="60" t="e">
        <f t="shared" si="13"/>
        <v>#DIV/0!</v>
      </c>
    </row>
    <row r="129" spans="1:12" ht="26.1" customHeight="1">
      <c r="A129" s="13">
        <v>128</v>
      </c>
      <c r="B129" s="15"/>
      <c r="C129" s="15"/>
      <c r="D129" s="15"/>
      <c r="E129" s="13"/>
      <c r="F129" s="15"/>
      <c r="G129" s="15"/>
      <c r="H129" s="15"/>
      <c r="I129" s="60"/>
      <c r="J129" s="60">
        <f t="shared" si="11"/>
        <v>491.67</v>
      </c>
      <c r="K129" s="60" t="e">
        <f t="shared" si="12"/>
        <v>#DIV/0!</v>
      </c>
      <c r="L129" s="60" t="e">
        <f t="shared" si="13"/>
        <v>#DIV/0!</v>
      </c>
    </row>
    <row r="130" spans="1:12" ht="26.1" customHeight="1">
      <c r="A130" s="13">
        <v>129</v>
      </c>
      <c r="B130" s="15"/>
      <c r="C130" s="15"/>
      <c r="D130" s="15"/>
      <c r="E130" s="13"/>
      <c r="F130" s="15"/>
      <c r="G130" s="15"/>
      <c r="H130" s="15"/>
      <c r="I130" s="60"/>
      <c r="J130" s="60">
        <f t="shared" si="11"/>
        <v>491.67</v>
      </c>
      <c r="K130" s="60" t="e">
        <f t="shared" si="12"/>
        <v>#DIV/0!</v>
      </c>
      <c r="L130" s="60" t="e">
        <f t="shared" si="13"/>
        <v>#DIV/0!</v>
      </c>
    </row>
    <row r="131" spans="1:12" ht="26.1" customHeight="1">
      <c r="A131" s="13">
        <v>130</v>
      </c>
      <c r="B131" s="15"/>
      <c r="C131" s="15"/>
      <c r="D131" s="15"/>
      <c r="E131" s="13"/>
      <c r="F131" s="15"/>
      <c r="G131" s="15"/>
      <c r="H131" s="15"/>
      <c r="I131" s="60"/>
      <c r="J131" s="60">
        <f t="shared" si="11"/>
        <v>491.67</v>
      </c>
      <c r="K131" s="60" t="e">
        <f t="shared" si="12"/>
        <v>#DIV/0!</v>
      </c>
      <c r="L131" s="60" t="e">
        <f t="shared" si="13"/>
        <v>#DIV/0!</v>
      </c>
    </row>
    <row r="132" spans="1:12" ht="26.1" customHeight="1">
      <c r="A132" s="13">
        <v>131</v>
      </c>
      <c r="B132" s="15"/>
      <c r="C132" s="15"/>
      <c r="D132" s="15"/>
      <c r="E132" s="13"/>
      <c r="F132" s="15"/>
      <c r="G132" s="15"/>
      <c r="H132" s="15"/>
      <c r="I132" s="60"/>
      <c r="J132" s="60">
        <f t="shared" si="11"/>
        <v>491.67</v>
      </c>
      <c r="K132" s="60" t="e">
        <f t="shared" si="12"/>
        <v>#DIV/0!</v>
      </c>
      <c r="L132" s="60" t="e">
        <f t="shared" si="13"/>
        <v>#DIV/0!</v>
      </c>
    </row>
    <row r="133" spans="1:12" ht="26.1" customHeight="1">
      <c r="A133" s="13">
        <v>132</v>
      </c>
      <c r="B133" s="15"/>
      <c r="C133" s="15"/>
      <c r="D133" s="15"/>
      <c r="E133" s="13"/>
      <c r="F133" s="15"/>
      <c r="G133" s="15"/>
      <c r="H133" s="15"/>
      <c r="I133" s="60"/>
      <c r="J133" s="60">
        <f t="shared" si="11"/>
        <v>491.67</v>
      </c>
      <c r="K133" s="60" t="e">
        <f t="shared" si="12"/>
        <v>#DIV/0!</v>
      </c>
      <c r="L133" s="60" t="e">
        <f t="shared" si="13"/>
        <v>#DIV/0!</v>
      </c>
    </row>
    <row r="134" spans="1:12" ht="26.1" customHeight="1">
      <c r="A134" s="13">
        <v>133</v>
      </c>
      <c r="B134" s="15"/>
      <c r="C134" s="15"/>
      <c r="D134" s="15"/>
      <c r="E134" s="13"/>
      <c r="F134" s="15"/>
      <c r="G134" s="15"/>
      <c r="H134" s="15"/>
      <c r="I134" s="60"/>
      <c r="J134" s="60">
        <f t="shared" si="11"/>
        <v>491.67</v>
      </c>
      <c r="K134" s="60" t="e">
        <f t="shared" si="12"/>
        <v>#DIV/0!</v>
      </c>
      <c r="L134" s="60" t="e">
        <f t="shared" si="13"/>
        <v>#DIV/0!</v>
      </c>
    </row>
    <row r="135" spans="1:12" ht="26.1" customHeight="1">
      <c r="A135" s="13">
        <v>134</v>
      </c>
      <c r="B135" s="15"/>
      <c r="C135" s="15"/>
      <c r="D135" s="15"/>
      <c r="E135" s="13"/>
      <c r="F135" s="15"/>
      <c r="G135" s="15"/>
      <c r="H135" s="15"/>
      <c r="I135" s="60"/>
      <c r="J135" s="60">
        <f t="shared" si="11"/>
        <v>491.67</v>
      </c>
      <c r="K135" s="60" t="e">
        <f t="shared" si="12"/>
        <v>#DIV/0!</v>
      </c>
      <c r="L135" s="60" t="e">
        <f t="shared" si="13"/>
        <v>#DIV/0!</v>
      </c>
    </row>
    <row r="136" spans="1:12" ht="26.1" customHeight="1">
      <c r="A136" s="13">
        <v>135</v>
      </c>
      <c r="B136" s="15"/>
      <c r="C136" s="15"/>
      <c r="D136" s="15"/>
      <c r="E136" s="13"/>
      <c r="F136" s="15"/>
      <c r="G136" s="15"/>
      <c r="H136" s="15"/>
      <c r="I136" s="60"/>
      <c r="J136" s="60">
        <f t="shared" si="11"/>
        <v>491.67</v>
      </c>
      <c r="K136" s="60" t="e">
        <f t="shared" si="12"/>
        <v>#DIV/0!</v>
      </c>
      <c r="L136" s="60" t="e">
        <f t="shared" si="13"/>
        <v>#DIV/0!</v>
      </c>
    </row>
    <row r="137" spans="1:12" ht="26.1" customHeight="1">
      <c r="A137" s="13">
        <v>136</v>
      </c>
      <c r="B137" s="15"/>
      <c r="C137" s="15"/>
      <c r="D137" s="15"/>
      <c r="E137" s="13"/>
      <c r="F137" s="15"/>
      <c r="G137" s="15"/>
      <c r="H137" s="15"/>
      <c r="I137" s="60"/>
      <c r="J137" s="60">
        <f t="shared" si="11"/>
        <v>491.67</v>
      </c>
      <c r="K137" s="60" t="e">
        <f t="shared" si="12"/>
        <v>#DIV/0!</v>
      </c>
      <c r="L137" s="60" t="e">
        <f t="shared" si="13"/>
        <v>#DIV/0!</v>
      </c>
    </row>
    <row r="138" spans="1:12" ht="26.1" customHeight="1">
      <c r="A138" s="13">
        <v>137</v>
      </c>
      <c r="B138" s="15"/>
      <c r="C138" s="15"/>
      <c r="D138" s="15"/>
      <c r="E138" s="13"/>
      <c r="F138" s="15"/>
      <c r="G138" s="15"/>
      <c r="H138" s="15"/>
      <c r="I138" s="60"/>
      <c r="J138" s="60">
        <f t="shared" si="11"/>
        <v>491.67</v>
      </c>
      <c r="K138" s="60" t="e">
        <f t="shared" si="12"/>
        <v>#DIV/0!</v>
      </c>
      <c r="L138" s="60" t="e">
        <f t="shared" si="13"/>
        <v>#DIV/0!</v>
      </c>
    </row>
    <row r="139" spans="1:12" ht="26.1" customHeight="1">
      <c r="A139" s="13">
        <v>138</v>
      </c>
      <c r="B139" s="15"/>
      <c r="C139" s="15"/>
      <c r="D139" s="15"/>
      <c r="E139" s="13"/>
      <c r="F139" s="15"/>
      <c r="G139" s="15"/>
      <c r="H139" s="15"/>
      <c r="I139" s="60"/>
      <c r="J139" s="60">
        <f t="shared" si="11"/>
        <v>491.67</v>
      </c>
      <c r="K139" s="60" t="e">
        <f t="shared" si="12"/>
        <v>#DIV/0!</v>
      </c>
      <c r="L139" s="60" t="e">
        <f t="shared" si="13"/>
        <v>#DIV/0!</v>
      </c>
    </row>
    <row r="140" spans="1:12" ht="26.1" customHeight="1">
      <c r="A140" s="13">
        <v>139</v>
      </c>
      <c r="B140" s="15"/>
      <c r="C140" s="15"/>
      <c r="D140" s="15"/>
      <c r="E140" s="13"/>
      <c r="F140" s="15"/>
      <c r="G140" s="15"/>
      <c r="H140" s="15"/>
      <c r="I140" s="60"/>
      <c r="J140" s="60">
        <f t="shared" si="11"/>
        <v>491.67</v>
      </c>
      <c r="K140" s="60" t="e">
        <f t="shared" si="12"/>
        <v>#DIV/0!</v>
      </c>
      <c r="L140" s="60" t="e">
        <f t="shared" si="13"/>
        <v>#DIV/0!</v>
      </c>
    </row>
    <row r="141" spans="1:12" ht="26.1" customHeight="1">
      <c r="A141" s="13">
        <v>140</v>
      </c>
      <c r="B141" s="15"/>
      <c r="C141" s="15"/>
      <c r="D141" s="15"/>
      <c r="E141" s="13"/>
      <c r="F141" s="15"/>
      <c r="G141" s="15"/>
      <c r="H141" s="15"/>
      <c r="I141" s="60"/>
      <c r="J141" s="60">
        <f t="shared" si="11"/>
        <v>491.67</v>
      </c>
      <c r="K141" s="60" t="e">
        <f t="shared" si="12"/>
        <v>#DIV/0!</v>
      </c>
      <c r="L141" s="60" t="e">
        <f t="shared" si="13"/>
        <v>#DIV/0!</v>
      </c>
    </row>
    <row r="142" spans="1:12" ht="26.1" customHeight="1">
      <c r="A142" s="13">
        <v>141</v>
      </c>
      <c r="B142" s="15"/>
      <c r="C142" s="15"/>
      <c r="D142" s="15"/>
      <c r="E142" s="13"/>
      <c r="F142" s="15"/>
      <c r="G142" s="15"/>
      <c r="H142" s="15"/>
      <c r="I142" s="60"/>
      <c r="J142" s="60">
        <f t="shared" si="11"/>
        <v>491.67</v>
      </c>
      <c r="K142" s="60" t="e">
        <f t="shared" si="12"/>
        <v>#DIV/0!</v>
      </c>
      <c r="L142" s="60" t="e">
        <f t="shared" si="13"/>
        <v>#DIV/0!</v>
      </c>
    </row>
    <row r="143" spans="1:12" ht="26.1" customHeight="1">
      <c r="A143" s="13">
        <v>142</v>
      </c>
      <c r="B143" s="15"/>
      <c r="C143" s="15"/>
      <c r="D143" s="15"/>
      <c r="E143" s="13"/>
      <c r="F143" s="15"/>
      <c r="G143" s="15"/>
      <c r="H143" s="15"/>
      <c r="I143" s="60"/>
      <c r="J143" s="60">
        <f t="shared" si="11"/>
        <v>491.67</v>
      </c>
      <c r="K143" s="60" t="e">
        <f t="shared" si="12"/>
        <v>#DIV/0!</v>
      </c>
      <c r="L143" s="60" t="e">
        <f t="shared" si="13"/>
        <v>#DIV/0!</v>
      </c>
    </row>
    <row r="144" spans="1:12" ht="26.1" customHeight="1">
      <c r="A144" s="13">
        <v>143</v>
      </c>
      <c r="B144" s="15"/>
      <c r="C144" s="15"/>
      <c r="D144" s="15"/>
      <c r="E144" s="13"/>
      <c r="F144" s="15"/>
      <c r="G144" s="15"/>
      <c r="H144" s="15"/>
      <c r="I144" s="60"/>
      <c r="J144" s="60">
        <f t="shared" si="11"/>
        <v>491.67</v>
      </c>
      <c r="K144" s="60" t="e">
        <f t="shared" si="12"/>
        <v>#DIV/0!</v>
      </c>
      <c r="L144" s="60" t="e">
        <f t="shared" si="13"/>
        <v>#DIV/0!</v>
      </c>
    </row>
    <row r="145" spans="1:12" ht="26.1" customHeight="1">
      <c r="A145" s="13">
        <v>144</v>
      </c>
      <c r="B145" s="15"/>
      <c r="C145" s="15"/>
      <c r="D145" s="15"/>
      <c r="E145" s="13"/>
      <c r="F145" s="15"/>
      <c r="G145" s="15"/>
      <c r="H145" s="15"/>
      <c r="I145" s="60"/>
      <c r="J145" s="60">
        <f t="shared" si="11"/>
        <v>491.67</v>
      </c>
      <c r="K145" s="60" t="e">
        <f t="shared" si="12"/>
        <v>#DIV/0!</v>
      </c>
      <c r="L145" s="60" t="e">
        <f t="shared" si="13"/>
        <v>#DIV/0!</v>
      </c>
    </row>
    <row r="146" spans="1:12" ht="26.1" customHeight="1">
      <c r="A146" s="13">
        <v>145</v>
      </c>
      <c r="B146" s="15"/>
      <c r="C146" s="15"/>
      <c r="D146" s="15"/>
      <c r="E146" s="13"/>
      <c r="F146" s="15"/>
      <c r="G146" s="15"/>
      <c r="H146" s="15"/>
      <c r="I146" s="60"/>
      <c r="J146" s="60">
        <f t="shared" si="11"/>
        <v>491.67</v>
      </c>
      <c r="K146" s="60" t="e">
        <f t="shared" si="12"/>
        <v>#DIV/0!</v>
      </c>
      <c r="L146" s="60" t="e">
        <f t="shared" si="13"/>
        <v>#DIV/0!</v>
      </c>
    </row>
    <row r="147" spans="1:12" ht="26.1" customHeight="1">
      <c r="A147" s="13">
        <v>146</v>
      </c>
      <c r="B147" s="15"/>
      <c r="C147" s="15"/>
      <c r="D147" s="15"/>
      <c r="E147" s="13"/>
      <c r="F147" s="15"/>
      <c r="G147" s="15"/>
      <c r="H147" s="15"/>
      <c r="I147" s="60"/>
      <c r="J147" s="60">
        <f t="shared" si="11"/>
        <v>491.67</v>
      </c>
      <c r="K147" s="60" t="e">
        <f t="shared" si="12"/>
        <v>#DIV/0!</v>
      </c>
      <c r="L147" s="60" t="e">
        <f t="shared" si="13"/>
        <v>#DIV/0!</v>
      </c>
    </row>
    <row r="148" spans="1:12" ht="26.1" customHeight="1">
      <c r="A148" s="13">
        <v>147</v>
      </c>
      <c r="B148" s="15"/>
      <c r="C148" s="15"/>
      <c r="D148" s="15"/>
      <c r="E148" s="13"/>
      <c r="F148" s="15"/>
      <c r="G148" s="15"/>
      <c r="H148" s="15"/>
      <c r="I148" s="60"/>
      <c r="J148" s="60">
        <f t="shared" si="11"/>
        <v>491.67</v>
      </c>
      <c r="K148" s="60" t="e">
        <f t="shared" si="12"/>
        <v>#DIV/0!</v>
      </c>
      <c r="L148" s="60" t="e">
        <f t="shared" si="13"/>
        <v>#DIV/0!</v>
      </c>
    </row>
    <row r="149" spans="1:12" ht="26.1" customHeight="1">
      <c r="A149" s="13">
        <v>148</v>
      </c>
      <c r="B149" s="15"/>
      <c r="C149" s="15"/>
      <c r="D149" s="15"/>
      <c r="E149" s="13"/>
      <c r="F149" s="15"/>
      <c r="G149" s="15"/>
      <c r="H149" s="15"/>
      <c r="I149" s="60"/>
      <c r="J149" s="60">
        <f t="shared" si="11"/>
        <v>491.67</v>
      </c>
      <c r="K149" s="60" t="e">
        <f t="shared" si="12"/>
        <v>#DIV/0!</v>
      </c>
      <c r="L149" s="60" t="e">
        <f t="shared" si="13"/>
        <v>#DIV/0!</v>
      </c>
    </row>
    <row r="150" spans="1:12" ht="26.1" customHeight="1">
      <c r="A150" s="13">
        <v>149</v>
      </c>
      <c r="B150" s="15"/>
      <c r="C150" s="15"/>
      <c r="D150" s="15"/>
      <c r="E150" s="13"/>
      <c r="F150" s="15"/>
      <c r="G150" s="15"/>
      <c r="H150" s="15"/>
      <c r="I150" s="60"/>
      <c r="J150" s="60">
        <f t="shared" si="11"/>
        <v>491.67</v>
      </c>
      <c r="K150" s="60" t="e">
        <f t="shared" si="12"/>
        <v>#DIV/0!</v>
      </c>
      <c r="L150" s="60" t="e">
        <f t="shared" si="13"/>
        <v>#DIV/0!</v>
      </c>
    </row>
    <row r="151" spans="1:12" ht="26.1" customHeight="1">
      <c r="A151" s="13">
        <v>150</v>
      </c>
      <c r="B151" s="15"/>
      <c r="C151" s="15"/>
      <c r="D151" s="15"/>
      <c r="E151" s="13"/>
      <c r="F151" s="15"/>
      <c r="G151" s="15"/>
      <c r="H151" s="15"/>
      <c r="I151" s="60"/>
      <c r="J151" s="60">
        <f t="shared" si="11"/>
        <v>491.67</v>
      </c>
      <c r="K151" s="60" t="e">
        <f t="shared" si="12"/>
        <v>#DIV/0!</v>
      </c>
      <c r="L151" s="60" t="e">
        <f t="shared" si="13"/>
        <v>#DIV/0!</v>
      </c>
    </row>
    <row r="152" spans="1:12" ht="26.1" customHeight="1">
      <c r="A152" s="13">
        <v>151</v>
      </c>
      <c r="B152" s="15"/>
      <c r="C152" s="15"/>
      <c r="D152" s="15"/>
      <c r="E152" s="13"/>
      <c r="F152" s="15"/>
      <c r="G152" s="15"/>
      <c r="H152" s="15"/>
      <c r="I152" s="60"/>
      <c r="J152" s="60">
        <f t="shared" si="11"/>
        <v>491.67</v>
      </c>
      <c r="K152" s="60" t="e">
        <f t="shared" si="12"/>
        <v>#DIV/0!</v>
      </c>
      <c r="L152" s="60" t="e">
        <f t="shared" si="13"/>
        <v>#DIV/0!</v>
      </c>
    </row>
    <row r="153" spans="1:12" ht="26.1" customHeight="1">
      <c r="A153" s="13">
        <v>152</v>
      </c>
      <c r="B153" s="15"/>
      <c r="C153" s="15"/>
      <c r="D153" s="15"/>
      <c r="E153" s="13"/>
      <c r="F153" s="15"/>
      <c r="G153" s="15"/>
      <c r="H153" s="15"/>
      <c r="I153" s="60"/>
      <c r="J153" s="60">
        <f t="shared" si="11"/>
        <v>491.67</v>
      </c>
      <c r="K153" s="60" t="e">
        <f t="shared" si="12"/>
        <v>#DIV/0!</v>
      </c>
      <c r="L153" s="60" t="e">
        <f t="shared" si="13"/>
        <v>#DIV/0!</v>
      </c>
    </row>
    <row r="154" spans="1:12" ht="26.1" customHeight="1">
      <c r="A154" s="13">
        <v>153</v>
      </c>
      <c r="B154" s="15"/>
      <c r="C154" s="15"/>
      <c r="D154" s="15"/>
      <c r="E154" s="13"/>
      <c r="F154" s="15"/>
      <c r="G154" s="15"/>
      <c r="H154" s="15"/>
      <c r="I154" s="60"/>
      <c r="J154" s="60">
        <f t="shared" si="11"/>
        <v>491.67</v>
      </c>
      <c r="K154" s="60" t="e">
        <f t="shared" si="12"/>
        <v>#DIV/0!</v>
      </c>
      <c r="L154" s="60" t="e">
        <f t="shared" si="13"/>
        <v>#DIV/0!</v>
      </c>
    </row>
    <row r="155" spans="1:12" ht="26.1" customHeight="1">
      <c r="A155" s="13">
        <v>154</v>
      </c>
      <c r="B155" s="15"/>
      <c r="C155" s="15"/>
      <c r="D155" s="15"/>
      <c r="E155" s="13"/>
      <c r="F155" s="15"/>
      <c r="G155" s="15"/>
      <c r="H155" s="15"/>
      <c r="I155" s="60"/>
      <c r="J155" s="60">
        <f t="shared" si="11"/>
        <v>491.67</v>
      </c>
      <c r="K155" s="60" t="e">
        <f t="shared" si="12"/>
        <v>#DIV/0!</v>
      </c>
      <c r="L155" s="60" t="e">
        <f t="shared" si="13"/>
        <v>#DIV/0!</v>
      </c>
    </row>
    <row r="156" spans="1:12" ht="26.1" customHeight="1">
      <c r="A156" s="13">
        <v>155</v>
      </c>
      <c r="B156" s="15"/>
      <c r="C156" s="15"/>
      <c r="D156" s="15"/>
      <c r="E156" s="13"/>
      <c r="F156" s="15"/>
      <c r="G156" s="15"/>
      <c r="H156" s="15"/>
      <c r="I156" s="60"/>
      <c r="J156" s="60">
        <f t="shared" ref="J156:J219" si="14">459.67+32+I156*1.8</f>
        <v>491.67</v>
      </c>
      <c r="K156" s="60" t="e">
        <f t="shared" ref="K156:K219" si="15">(10^(F156-G156/(H156+I156)))/(7.5*6.895)</f>
        <v>#DIV/0!</v>
      </c>
      <c r="L156" s="60" t="e">
        <f t="shared" ref="L156:L219" si="16">K156*6.895</f>
        <v>#DIV/0!</v>
      </c>
    </row>
    <row r="157" spans="1:12" ht="26.1" customHeight="1">
      <c r="A157" s="13">
        <v>156</v>
      </c>
      <c r="B157" s="15"/>
      <c r="C157" s="15"/>
      <c r="D157" s="15"/>
      <c r="E157" s="13"/>
      <c r="F157" s="15"/>
      <c r="G157" s="15"/>
      <c r="H157" s="15"/>
      <c r="I157" s="60"/>
      <c r="J157" s="60">
        <f t="shared" si="14"/>
        <v>491.67</v>
      </c>
      <c r="K157" s="60" t="e">
        <f t="shared" si="15"/>
        <v>#DIV/0!</v>
      </c>
      <c r="L157" s="60" t="e">
        <f t="shared" si="16"/>
        <v>#DIV/0!</v>
      </c>
    </row>
    <row r="158" spans="1:12" ht="26.1" customHeight="1">
      <c r="A158" s="13">
        <v>157</v>
      </c>
      <c r="B158" s="15"/>
      <c r="C158" s="15"/>
      <c r="D158" s="15"/>
      <c r="E158" s="13"/>
      <c r="F158" s="15"/>
      <c r="G158" s="15"/>
      <c r="H158" s="15"/>
      <c r="I158" s="60"/>
      <c r="J158" s="60">
        <f t="shared" si="14"/>
        <v>491.67</v>
      </c>
      <c r="K158" s="60" t="e">
        <f t="shared" si="15"/>
        <v>#DIV/0!</v>
      </c>
      <c r="L158" s="60" t="e">
        <f t="shared" si="16"/>
        <v>#DIV/0!</v>
      </c>
    </row>
    <row r="159" spans="1:12" ht="26.1" customHeight="1">
      <c r="A159" s="13">
        <v>158</v>
      </c>
      <c r="B159" s="15"/>
      <c r="C159" s="15"/>
      <c r="D159" s="15"/>
      <c r="E159" s="13"/>
      <c r="F159" s="15"/>
      <c r="G159" s="15"/>
      <c r="H159" s="15"/>
      <c r="I159" s="60"/>
      <c r="J159" s="60">
        <f t="shared" si="14"/>
        <v>491.67</v>
      </c>
      <c r="K159" s="60" t="e">
        <f t="shared" si="15"/>
        <v>#DIV/0!</v>
      </c>
      <c r="L159" s="60" t="e">
        <f t="shared" si="16"/>
        <v>#DIV/0!</v>
      </c>
    </row>
    <row r="160" spans="1:12" ht="26.1" customHeight="1">
      <c r="A160" s="13">
        <v>159</v>
      </c>
      <c r="B160" s="15"/>
      <c r="C160" s="15"/>
      <c r="D160" s="15"/>
      <c r="E160" s="13"/>
      <c r="F160" s="15"/>
      <c r="G160" s="15"/>
      <c r="H160" s="15"/>
      <c r="I160" s="60"/>
      <c r="J160" s="60">
        <f t="shared" si="14"/>
        <v>491.67</v>
      </c>
      <c r="K160" s="60" t="e">
        <f t="shared" si="15"/>
        <v>#DIV/0!</v>
      </c>
      <c r="L160" s="60" t="e">
        <f t="shared" si="16"/>
        <v>#DIV/0!</v>
      </c>
    </row>
    <row r="161" spans="1:12" ht="26.1" customHeight="1">
      <c r="A161" s="13">
        <v>160</v>
      </c>
      <c r="B161" s="15"/>
      <c r="C161" s="15"/>
      <c r="D161" s="15"/>
      <c r="E161" s="13"/>
      <c r="F161" s="15"/>
      <c r="G161" s="15"/>
      <c r="H161" s="15"/>
      <c r="I161" s="60"/>
      <c r="J161" s="60">
        <f t="shared" si="14"/>
        <v>491.67</v>
      </c>
      <c r="K161" s="60" t="e">
        <f t="shared" si="15"/>
        <v>#DIV/0!</v>
      </c>
      <c r="L161" s="60" t="e">
        <f t="shared" si="16"/>
        <v>#DIV/0!</v>
      </c>
    </row>
    <row r="162" spans="1:12" ht="26.1" customHeight="1">
      <c r="A162" s="13">
        <v>161</v>
      </c>
      <c r="B162" s="15"/>
      <c r="C162" s="15"/>
      <c r="D162" s="15"/>
      <c r="E162" s="13"/>
      <c r="F162" s="15"/>
      <c r="G162" s="15"/>
      <c r="H162" s="15"/>
      <c r="I162" s="60"/>
      <c r="J162" s="60">
        <f t="shared" si="14"/>
        <v>491.67</v>
      </c>
      <c r="K162" s="60" t="e">
        <f t="shared" si="15"/>
        <v>#DIV/0!</v>
      </c>
      <c r="L162" s="60" t="e">
        <f t="shared" si="16"/>
        <v>#DIV/0!</v>
      </c>
    </row>
    <row r="163" spans="1:12" ht="26.1" customHeight="1">
      <c r="A163" s="13">
        <v>162</v>
      </c>
      <c r="B163" s="15"/>
      <c r="C163" s="15"/>
      <c r="D163" s="15"/>
      <c r="E163" s="13"/>
      <c r="F163" s="15"/>
      <c r="G163" s="15"/>
      <c r="H163" s="15"/>
      <c r="I163" s="60"/>
      <c r="J163" s="60">
        <f t="shared" si="14"/>
        <v>491.67</v>
      </c>
      <c r="K163" s="60" t="e">
        <f t="shared" si="15"/>
        <v>#DIV/0!</v>
      </c>
      <c r="L163" s="60" t="e">
        <f t="shared" si="16"/>
        <v>#DIV/0!</v>
      </c>
    </row>
    <row r="164" spans="1:12" ht="26.1" customHeight="1">
      <c r="A164" s="13">
        <v>163</v>
      </c>
      <c r="B164" s="15"/>
      <c r="C164" s="15"/>
      <c r="D164" s="15"/>
      <c r="E164" s="13"/>
      <c r="F164" s="15"/>
      <c r="G164" s="15"/>
      <c r="H164" s="15"/>
      <c r="I164" s="60"/>
      <c r="J164" s="60">
        <f t="shared" si="14"/>
        <v>491.67</v>
      </c>
      <c r="K164" s="60" t="e">
        <f t="shared" si="15"/>
        <v>#DIV/0!</v>
      </c>
      <c r="L164" s="60" t="e">
        <f t="shared" si="16"/>
        <v>#DIV/0!</v>
      </c>
    </row>
    <row r="165" spans="1:12" ht="26.1" customHeight="1">
      <c r="A165" s="13">
        <v>164</v>
      </c>
      <c r="B165" s="15"/>
      <c r="C165" s="15"/>
      <c r="D165" s="15"/>
      <c r="E165" s="13"/>
      <c r="F165" s="15"/>
      <c r="G165" s="15"/>
      <c r="H165" s="15"/>
      <c r="I165" s="60"/>
      <c r="J165" s="60">
        <f t="shared" si="14"/>
        <v>491.67</v>
      </c>
      <c r="K165" s="60" t="e">
        <f t="shared" si="15"/>
        <v>#DIV/0!</v>
      </c>
      <c r="L165" s="60" t="e">
        <f t="shared" si="16"/>
        <v>#DIV/0!</v>
      </c>
    </row>
    <row r="166" spans="1:12" ht="26.1" customHeight="1">
      <c r="A166" s="13">
        <v>165</v>
      </c>
      <c r="B166" s="15"/>
      <c r="C166" s="15"/>
      <c r="D166" s="15"/>
      <c r="E166" s="13"/>
      <c r="F166" s="15"/>
      <c r="G166" s="15"/>
      <c r="H166" s="15"/>
      <c r="I166" s="60"/>
      <c r="J166" s="60">
        <f t="shared" si="14"/>
        <v>491.67</v>
      </c>
      <c r="K166" s="60" t="e">
        <f t="shared" si="15"/>
        <v>#DIV/0!</v>
      </c>
      <c r="L166" s="60" t="e">
        <f t="shared" si="16"/>
        <v>#DIV/0!</v>
      </c>
    </row>
    <row r="167" spans="1:12" ht="26.1" customHeight="1">
      <c r="A167" s="13">
        <v>166</v>
      </c>
      <c r="B167" s="15"/>
      <c r="C167" s="15"/>
      <c r="D167" s="15"/>
      <c r="E167" s="13"/>
      <c r="F167" s="15"/>
      <c r="G167" s="15"/>
      <c r="H167" s="15"/>
      <c r="I167" s="60"/>
      <c r="J167" s="60">
        <f t="shared" si="14"/>
        <v>491.67</v>
      </c>
      <c r="K167" s="60" t="e">
        <f t="shared" si="15"/>
        <v>#DIV/0!</v>
      </c>
      <c r="L167" s="60" t="e">
        <f t="shared" si="16"/>
        <v>#DIV/0!</v>
      </c>
    </row>
    <row r="168" spans="1:12" ht="26.1" customHeight="1">
      <c r="A168" s="13">
        <v>167</v>
      </c>
      <c r="B168" s="15"/>
      <c r="C168" s="15"/>
      <c r="D168" s="15"/>
      <c r="E168" s="13"/>
      <c r="F168" s="15"/>
      <c r="G168" s="15"/>
      <c r="H168" s="15"/>
      <c r="I168" s="60"/>
      <c r="J168" s="60">
        <f t="shared" si="14"/>
        <v>491.67</v>
      </c>
      <c r="K168" s="60" t="e">
        <f t="shared" si="15"/>
        <v>#DIV/0!</v>
      </c>
      <c r="L168" s="60" t="e">
        <f t="shared" si="16"/>
        <v>#DIV/0!</v>
      </c>
    </row>
    <row r="169" spans="1:12" ht="26.1" customHeight="1">
      <c r="A169" s="13">
        <v>168</v>
      </c>
      <c r="B169" s="15"/>
      <c r="C169" s="15"/>
      <c r="D169" s="15"/>
      <c r="E169" s="13"/>
      <c r="F169" s="15"/>
      <c r="G169" s="15"/>
      <c r="H169" s="15"/>
      <c r="I169" s="60"/>
      <c r="J169" s="60">
        <f t="shared" si="14"/>
        <v>491.67</v>
      </c>
      <c r="K169" s="60" t="e">
        <f t="shared" si="15"/>
        <v>#DIV/0!</v>
      </c>
      <c r="L169" s="60" t="e">
        <f t="shared" si="16"/>
        <v>#DIV/0!</v>
      </c>
    </row>
    <row r="170" spans="1:12" ht="26.1" customHeight="1">
      <c r="A170" s="13">
        <v>169</v>
      </c>
      <c r="B170" s="15"/>
      <c r="C170" s="15"/>
      <c r="D170" s="15"/>
      <c r="E170" s="13"/>
      <c r="F170" s="15"/>
      <c r="G170" s="15"/>
      <c r="H170" s="15"/>
      <c r="I170" s="60"/>
      <c r="J170" s="60">
        <f t="shared" si="14"/>
        <v>491.67</v>
      </c>
      <c r="K170" s="60" t="e">
        <f t="shared" si="15"/>
        <v>#DIV/0!</v>
      </c>
      <c r="L170" s="60" t="e">
        <f t="shared" si="16"/>
        <v>#DIV/0!</v>
      </c>
    </row>
    <row r="171" spans="1:12" ht="26.1" customHeight="1">
      <c r="A171" s="13">
        <v>170</v>
      </c>
      <c r="B171" s="15"/>
      <c r="C171" s="15"/>
      <c r="D171" s="15"/>
      <c r="E171" s="13"/>
      <c r="F171" s="15"/>
      <c r="G171" s="15"/>
      <c r="H171" s="15"/>
      <c r="I171" s="60"/>
      <c r="J171" s="60">
        <f t="shared" si="14"/>
        <v>491.67</v>
      </c>
      <c r="K171" s="60" t="e">
        <f t="shared" si="15"/>
        <v>#DIV/0!</v>
      </c>
      <c r="L171" s="60" t="e">
        <f t="shared" si="16"/>
        <v>#DIV/0!</v>
      </c>
    </row>
    <row r="172" spans="1:12" ht="26.1" customHeight="1">
      <c r="A172" s="13">
        <v>171</v>
      </c>
      <c r="B172" s="15"/>
      <c r="C172" s="15"/>
      <c r="D172" s="15"/>
      <c r="E172" s="13"/>
      <c r="F172" s="15"/>
      <c r="G172" s="15"/>
      <c r="H172" s="15"/>
      <c r="I172" s="60"/>
      <c r="J172" s="60">
        <f t="shared" si="14"/>
        <v>491.67</v>
      </c>
      <c r="K172" s="60" t="e">
        <f t="shared" si="15"/>
        <v>#DIV/0!</v>
      </c>
      <c r="L172" s="60" t="e">
        <f t="shared" si="16"/>
        <v>#DIV/0!</v>
      </c>
    </row>
    <row r="173" spans="1:12" ht="26.1" customHeight="1">
      <c r="A173" s="13">
        <v>172</v>
      </c>
      <c r="B173" s="15"/>
      <c r="C173" s="15"/>
      <c r="D173" s="15"/>
      <c r="E173" s="13"/>
      <c r="F173" s="15"/>
      <c r="G173" s="15"/>
      <c r="H173" s="15"/>
      <c r="I173" s="60"/>
      <c r="J173" s="60">
        <f t="shared" si="14"/>
        <v>491.67</v>
      </c>
      <c r="K173" s="60" t="e">
        <f t="shared" si="15"/>
        <v>#DIV/0!</v>
      </c>
      <c r="L173" s="60" t="e">
        <f t="shared" si="16"/>
        <v>#DIV/0!</v>
      </c>
    </row>
    <row r="174" spans="1:12" ht="26.1" customHeight="1">
      <c r="A174" s="13">
        <v>173</v>
      </c>
      <c r="B174" s="15"/>
      <c r="C174" s="15"/>
      <c r="D174" s="15"/>
      <c r="E174" s="13"/>
      <c r="F174" s="15"/>
      <c r="G174" s="15"/>
      <c r="H174" s="15"/>
      <c r="I174" s="60"/>
      <c r="J174" s="60">
        <f t="shared" si="14"/>
        <v>491.67</v>
      </c>
      <c r="K174" s="60" t="e">
        <f t="shared" si="15"/>
        <v>#DIV/0!</v>
      </c>
      <c r="L174" s="60" t="e">
        <f t="shared" si="16"/>
        <v>#DIV/0!</v>
      </c>
    </row>
    <row r="175" spans="1:12" ht="26.1" customHeight="1">
      <c r="A175" s="13">
        <v>174</v>
      </c>
      <c r="B175" s="15"/>
      <c r="C175" s="15"/>
      <c r="D175" s="15"/>
      <c r="E175" s="13"/>
      <c r="F175" s="15"/>
      <c r="G175" s="15"/>
      <c r="H175" s="15"/>
      <c r="I175" s="60"/>
      <c r="J175" s="60">
        <f t="shared" si="14"/>
        <v>491.67</v>
      </c>
      <c r="K175" s="60" t="e">
        <f t="shared" si="15"/>
        <v>#DIV/0!</v>
      </c>
      <c r="L175" s="60" t="e">
        <f t="shared" si="16"/>
        <v>#DIV/0!</v>
      </c>
    </row>
    <row r="176" spans="1:12" ht="26.1" customHeight="1">
      <c r="A176" s="13">
        <v>175</v>
      </c>
      <c r="B176" s="15"/>
      <c r="C176" s="15"/>
      <c r="D176" s="15"/>
      <c r="E176" s="13"/>
      <c r="F176" s="15"/>
      <c r="G176" s="15"/>
      <c r="H176" s="15"/>
      <c r="I176" s="60"/>
      <c r="J176" s="60">
        <f t="shared" si="14"/>
        <v>491.67</v>
      </c>
      <c r="K176" s="60" t="e">
        <f t="shared" si="15"/>
        <v>#DIV/0!</v>
      </c>
      <c r="L176" s="60" t="e">
        <f t="shared" si="16"/>
        <v>#DIV/0!</v>
      </c>
    </row>
    <row r="177" spans="1:12" ht="26.1" customHeight="1">
      <c r="A177" s="13">
        <v>176</v>
      </c>
      <c r="B177" s="15"/>
      <c r="C177" s="15"/>
      <c r="D177" s="15"/>
      <c r="E177" s="13"/>
      <c r="F177" s="15"/>
      <c r="G177" s="15"/>
      <c r="H177" s="15"/>
      <c r="I177" s="60"/>
      <c r="J177" s="60">
        <f t="shared" si="14"/>
        <v>491.67</v>
      </c>
      <c r="K177" s="60" t="e">
        <f t="shared" si="15"/>
        <v>#DIV/0!</v>
      </c>
      <c r="L177" s="60" t="e">
        <f t="shared" si="16"/>
        <v>#DIV/0!</v>
      </c>
    </row>
    <row r="178" spans="1:12" ht="26.1" customHeight="1">
      <c r="A178" s="13">
        <v>177</v>
      </c>
      <c r="B178" s="15"/>
      <c r="C178" s="15"/>
      <c r="D178" s="15"/>
      <c r="E178" s="13"/>
      <c r="F178" s="15"/>
      <c r="G178" s="15"/>
      <c r="H178" s="15"/>
      <c r="I178" s="60"/>
      <c r="J178" s="60">
        <f t="shared" si="14"/>
        <v>491.67</v>
      </c>
      <c r="K178" s="60" t="e">
        <f t="shared" si="15"/>
        <v>#DIV/0!</v>
      </c>
      <c r="L178" s="60" t="e">
        <f t="shared" si="16"/>
        <v>#DIV/0!</v>
      </c>
    </row>
    <row r="179" spans="1:12" ht="26.1" customHeight="1">
      <c r="A179" s="13">
        <v>178</v>
      </c>
      <c r="B179" s="15"/>
      <c r="C179" s="15"/>
      <c r="D179" s="15"/>
      <c r="E179" s="13"/>
      <c r="F179" s="15"/>
      <c r="G179" s="15"/>
      <c r="H179" s="15"/>
      <c r="I179" s="60"/>
      <c r="J179" s="60">
        <f t="shared" si="14"/>
        <v>491.67</v>
      </c>
      <c r="K179" s="60" t="e">
        <f t="shared" si="15"/>
        <v>#DIV/0!</v>
      </c>
      <c r="L179" s="60" t="e">
        <f t="shared" si="16"/>
        <v>#DIV/0!</v>
      </c>
    </row>
    <row r="180" spans="1:12" ht="26.1" customHeight="1">
      <c r="A180" s="13">
        <v>179</v>
      </c>
      <c r="B180" s="15"/>
      <c r="C180" s="15"/>
      <c r="D180" s="15"/>
      <c r="E180" s="13"/>
      <c r="F180" s="15"/>
      <c r="G180" s="15"/>
      <c r="H180" s="15"/>
      <c r="I180" s="60"/>
      <c r="J180" s="60">
        <f t="shared" si="14"/>
        <v>491.67</v>
      </c>
      <c r="K180" s="60" t="e">
        <f t="shared" si="15"/>
        <v>#DIV/0!</v>
      </c>
      <c r="L180" s="60" t="e">
        <f t="shared" si="16"/>
        <v>#DIV/0!</v>
      </c>
    </row>
    <row r="181" spans="1:12" ht="26.1" customHeight="1">
      <c r="A181" s="13">
        <v>180</v>
      </c>
      <c r="B181" s="15"/>
      <c r="C181" s="15"/>
      <c r="D181" s="15"/>
      <c r="E181" s="13"/>
      <c r="F181" s="15"/>
      <c r="G181" s="15"/>
      <c r="H181" s="15"/>
      <c r="I181" s="60"/>
      <c r="J181" s="60">
        <f t="shared" si="14"/>
        <v>491.67</v>
      </c>
      <c r="K181" s="60" t="e">
        <f t="shared" si="15"/>
        <v>#DIV/0!</v>
      </c>
      <c r="L181" s="60" t="e">
        <f t="shared" si="16"/>
        <v>#DIV/0!</v>
      </c>
    </row>
    <row r="182" spans="1:12" ht="26.1" customHeight="1">
      <c r="A182" s="13">
        <v>181</v>
      </c>
      <c r="B182" s="15"/>
      <c r="C182" s="15"/>
      <c r="D182" s="15"/>
      <c r="E182" s="13"/>
      <c r="F182" s="15"/>
      <c r="G182" s="15"/>
      <c r="H182" s="15"/>
      <c r="I182" s="60"/>
      <c r="J182" s="60">
        <f t="shared" si="14"/>
        <v>491.67</v>
      </c>
      <c r="K182" s="60" t="e">
        <f t="shared" si="15"/>
        <v>#DIV/0!</v>
      </c>
      <c r="L182" s="60" t="e">
        <f t="shared" si="16"/>
        <v>#DIV/0!</v>
      </c>
    </row>
    <row r="183" spans="1:12" ht="26.1" customHeight="1">
      <c r="A183" s="13">
        <v>182</v>
      </c>
      <c r="B183" s="15"/>
      <c r="C183" s="15"/>
      <c r="D183" s="15"/>
      <c r="E183" s="13"/>
      <c r="F183" s="15"/>
      <c r="G183" s="15"/>
      <c r="H183" s="15"/>
      <c r="I183" s="60"/>
      <c r="J183" s="60">
        <f t="shared" si="14"/>
        <v>491.67</v>
      </c>
      <c r="K183" s="60" t="e">
        <f t="shared" si="15"/>
        <v>#DIV/0!</v>
      </c>
      <c r="L183" s="60" t="e">
        <f t="shared" si="16"/>
        <v>#DIV/0!</v>
      </c>
    </row>
    <row r="184" spans="1:12" ht="26.1" customHeight="1">
      <c r="A184" s="13">
        <v>183</v>
      </c>
      <c r="B184" s="15"/>
      <c r="C184" s="15"/>
      <c r="D184" s="15"/>
      <c r="E184" s="13"/>
      <c r="F184" s="15"/>
      <c r="G184" s="15"/>
      <c r="H184" s="15"/>
      <c r="I184" s="60"/>
      <c r="J184" s="60">
        <f t="shared" si="14"/>
        <v>491.67</v>
      </c>
      <c r="K184" s="60" t="e">
        <f t="shared" si="15"/>
        <v>#DIV/0!</v>
      </c>
      <c r="L184" s="60" t="e">
        <f t="shared" si="16"/>
        <v>#DIV/0!</v>
      </c>
    </row>
    <row r="185" spans="1:12" ht="26.1" customHeight="1">
      <c r="A185" s="13">
        <v>184</v>
      </c>
      <c r="B185" s="15"/>
      <c r="C185" s="15"/>
      <c r="D185" s="15"/>
      <c r="E185" s="13"/>
      <c r="F185" s="15"/>
      <c r="G185" s="15"/>
      <c r="H185" s="15"/>
      <c r="I185" s="60"/>
      <c r="J185" s="60">
        <f t="shared" si="14"/>
        <v>491.67</v>
      </c>
      <c r="K185" s="60" t="e">
        <f t="shared" si="15"/>
        <v>#DIV/0!</v>
      </c>
      <c r="L185" s="60" t="e">
        <f t="shared" si="16"/>
        <v>#DIV/0!</v>
      </c>
    </row>
    <row r="186" spans="1:12" ht="26.1" customHeight="1">
      <c r="A186" s="13">
        <v>185</v>
      </c>
      <c r="B186" s="15"/>
      <c r="C186" s="15"/>
      <c r="D186" s="15"/>
      <c r="E186" s="13"/>
      <c r="F186" s="15"/>
      <c r="G186" s="15"/>
      <c r="H186" s="15"/>
      <c r="I186" s="60"/>
      <c r="J186" s="60">
        <f t="shared" si="14"/>
        <v>491.67</v>
      </c>
      <c r="K186" s="60" t="e">
        <f t="shared" si="15"/>
        <v>#DIV/0!</v>
      </c>
      <c r="L186" s="60" t="e">
        <f t="shared" si="16"/>
        <v>#DIV/0!</v>
      </c>
    </row>
    <row r="187" spans="1:12" ht="26.1" customHeight="1">
      <c r="A187" s="13">
        <v>186</v>
      </c>
      <c r="B187" s="15"/>
      <c r="C187" s="15"/>
      <c r="D187" s="15"/>
      <c r="E187" s="13"/>
      <c r="F187" s="15"/>
      <c r="G187" s="15"/>
      <c r="H187" s="15"/>
      <c r="I187" s="60"/>
      <c r="J187" s="60">
        <f t="shared" si="14"/>
        <v>491.67</v>
      </c>
      <c r="K187" s="60" t="e">
        <f t="shared" si="15"/>
        <v>#DIV/0!</v>
      </c>
      <c r="L187" s="60" t="e">
        <f t="shared" si="16"/>
        <v>#DIV/0!</v>
      </c>
    </row>
    <row r="188" spans="1:12" ht="26.1" customHeight="1">
      <c r="A188" s="13">
        <v>187</v>
      </c>
      <c r="B188" s="15"/>
      <c r="C188" s="15"/>
      <c r="D188" s="15"/>
      <c r="E188" s="13"/>
      <c r="F188" s="15"/>
      <c r="G188" s="15"/>
      <c r="H188" s="15"/>
      <c r="I188" s="60"/>
      <c r="J188" s="60">
        <f t="shared" si="14"/>
        <v>491.67</v>
      </c>
      <c r="K188" s="60" t="e">
        <f t="shared" si="15"/>
        <v>#DIV/0!</v>
      </c>
      <c r="L188" s="60" t="e">
        <f t="shared" si="16"/>
        <v>#DIV/0!</v>
      </c>
    </row>
    <row r="189" spans="1:12" ht="26.1" customHeight="1">
      <c r="A189" s="13">
        <v>188</v>
      </c>
      <c r="B189" s="15"/>
      <c r="C189" s="15"/>
      <c r="D189" s="15"/>
      <c r="E189" s="13"/>
      <c r="F189" s="15"/>
      <c r="G189" s="15"/>
      <c r="H189" s="15"/>
      <c r="I189" s="60"/>
      <c r="J189" s="60">
        <f t="shared" si="14"/>
        <v>491.67</v>
      </c>
      <c r="K189" s="60" t="e">
        <f t="shared" si="15"/>
        <v>#DIV/0!</v>
      </c>
      <c r="L189" s="60" t="e">
        <f t="shared" si="16"/>
        <v>#DIV/0!</v>
      </c>
    </row>
    <row r="190" spans="1:12" ht="26.1" customHeight="1">
      <c r="A190" s="13">
        <v>189</v>
      </c>
      <c r="B190" s="15"/>
      <c r="C190" s="15"/>
      <c r="D190" s="15"/>
      <c r="E190" s="13"/>
      <c r="F190" s="15"/>
      <c r="G190" s="15"/>
      <c r="H190" s="15"/>
      <c r="I190" s="60"/>
      <c r="J190" s="60">
        <f t="shared" si="14"/>
        <v>491.67</v>
      </c>
      <c r="K190" s="60" t="e">
        <f t="shared" si="15"/>
        <v>#DIV/0!</v>
      </c>
      <c r="L190" s="60" t="e">
        <f t="shared" si="16"/>
        <v>#DIV/0!</v>
      </c>
    </row>
    <row r="191" spans="1:12" ht="26.1" customHeight="1">
      <c r="A191" s="13">
        <v>190</v>
      </c>
      <c r="B191" s="15"/>
      <c r="C191" s="15"/>
      <c r="D191" s="15"/>
      <c r="E191" s="13"/>
      <c r="F191" s="15"/>
      <c r="G191" s="15"/>
      <c r="H191" s="15"/>
      <c r="I191" s="60"/>
      <c r="J191" s="60">
        <f t="shared" si="14"/>
        <v>491.67</v>
      </c>
      <c r="K191" s="60" t="e">
        <f t="shared" si="15"/>
        <v>#DIV/0!</v>
      </c>
      <c r="L191" s="60" t="e">
        <f t="shared" si="16"/>
        <v>#DIV/0!</v>
      </c>
    </row>
    <row r="192" spans="1:12" ht="26.1" customHeight="1">
      <c r="A192" s="13">
        <v>191</v>
      </c>
      <c r="B192" s="15"/>
      <c r="C192" s="15"/>
      <c r="D192" s="15"/>
      <c r="E192" s="13"/>
      <c r="F192" s="15"/>
      <c r="G192" s="15"/>
      <c r="H192" s="15"/>
      <c r="I192" s="60"/>
      <c r="J192" s="60">
        <f t="shared" si="14"/>
        <v>491.67</v>
      </c>
      <c r="K192" s="60" t="e">
        <f t="shared" si="15"/>
        <v>#DIV/0!</v>
      </c>
      <c r="L192" s="60" t="e">
        <f t="shared" si="16"/>
        <v>#DIV/0!</v>
      </c>
    </row>
    <row r="193" spans="1:12" ht="26.1" customHeight="1">
      <c r="A193" s="13">
        <v>192</v>
      </c>
      <c r="B193" s="15"/>
      <c r="C193" s="15"/>
      <c r="D193" s="15"/>
      <c r="E193" s="13"/>
      <c r="F193" s="15"/>
      <c r="G193" s="15"/>
      <c r="H193" s="15"/>
      <c r="I193" s="60"/>
      <c r="J193" s="60">
        <f t="shared" si="14"/>
        <v>491.67</v>
      </c>
      <c r="K193" s="60" t="e">
        <f t="shared" si="15"/>
        <v>#DIV/0!</v>
      </c>
      <c r="L193" s="60" t="e">
        <f t="shared" si="16"/>
        <v>#DIV/0!</v>
      </c>
    </row>
    <row r="194" spans="1:12" ht="26.1" customHeight="1">
      <c r="A194" s="13">
        <v>193</v>
      </c>
      <c r="B194" s="15"/>
      <c r="C194" s="15"/>
      <c r="D194" s="15"/>
      <c r="E194" s="13"/>
      <c r="F194" s="15"/>
      <c r="G194" s="15"/>
      <c r="H194" s="15"/>
      <c r="I194" s="60"/>
      <c r="J194" s="60">
        <f t="shared" si="14"/>
        <v>491.67</v>
      </c>
      <c r="K194" s="60" t="e">
        <f t="shared" si="15"/>
        <v>#DIV/0!</v>
      </c>
      <c r="L194" s="60" t="e">
        <f t="shared" si="16"/>
        <v>#DIV/0!</v>
      </c>
    </row>
    <row r="195" spans="1:12" ht="26.1" customHeight="1">
      <c r="A195" s="13">
        <v>194</v>
      </c>
      <c r="B195" s="15"/>
      <c r="C195" s="15"/>
      <c r="D195" s="15"/>
      <c r="E195" s="13"/>
      <c r="F195" s="15"/>
      <c r="G195" s="15"/>
      <c r="H195" s="15"/>
      <c r="I195" s="60"/>
      <c r="J195" s="60">
        <f t="shared" si="14"/>
        <v>491.67</v>
      </c>
      <c r="K195" s="60" t="e">
        <f t="shared" si="15"/>
        <v>#DIV/0!</v>
      </c>
      <c r="L195" s="60" t="e">
        <f t="shared" si="16"/>
        <v>#DIV/0!</v>
      </c>
    </row>
    <row r="196" spans="1:12" ht="26.1" customHeight="1">
      <c r="A196" s="13">
        <v>195</v>
      </c>
      <c r="B196" s="15"/>
      <c r="C196" s="15"/>
      <c r="D196" s="15"/>
      <c r="E196" s="13"/>
      <c r="F196" s="15"/>
      <c r="G196" s="15"/>
      <c r="H196" s="15"/>
      <c r="I196" s="60"/>
      <c r="J196" s="60">
        <f t="shared" si="14"/>
        <v>491.67</v>
      </c>
      <c r="K196" s="60" t="e">
        <f t="shared" si="15"/>
        <v>#DIV/0!</v>
      </c>
      <c r="L196" s="60" t="e">
        <f t="shared" si="16"/>
        <v>#DIV/0!</v>
      </c>
    </row>
    <row r="197" spans="1:12" ht="26.1" customHeight="1">
      <c r="A197" s="13">
        <v>196</v>
      </c>
      <c r="B197" s="15"/>
      <c r="C197" s="15"/>
      <c r="D197" s="15"/>
      <c r="E197" s="13"/>
      <c r="F197" s="15"/>
      <c r="G197" s="15"/>
      <c r="H197" s="15"/>
      <c r="I197" s="60"/>
      <c r="J197" s="60">
        <f t="shared" si="14"/>
        <v>491.67</v>
      </c>
      <c r="K197" s="60" t="e">
        <f t="shared" si="15"/>
        <v>#DIV/0!</v>
      </c>
      <c r="L197" s="60" t="e">
        <f t="shared" si="16"/>
        <v>#DIV/0!</v>
      </c>
    </row>
    <row r="198" spans="1:12" ht="26.1" customHeight="1">
      <c r="A198" s="13">
        <v>197</v>
      </c>
      <c r="B198" s="15"/>
      <c r="C198" s="15"/>
      <c r="D198" s="15"/>
      <c r="E198" s="13"/>
      <c r="F198" s="15"/>
      <c r="G198" s="15"/>
      <c r="H198" s="15"/>
      <c r="I198" s="60"/>
      <c r="J198" s="60">
        <f t="shared" si="14"/>
        <v>491.67</v>
      </c>
      <c r="K198" s="60" t="e">
        <f t="shared" si="15"/>
        <v>#DIV/0!</v>
      </c>
      <c r="L198" s="60" t="e">
        <f t="shared" si="16"/>
        <v>#DIV/0!</v>
      </c>
    </row>
    <row r="199" spans="1:12" ht="26.1" customHeight="1">
      <c r="A199" s="13">
        <v>198</v>
      </c>
      <c r="B199" s="15"/>
      <c r="C199" s="15"/>
      <c r="D199" s="15"/>
      <c r="E199" s="13"/>
      <c r="F199" s="15"/>
      <c r="G199" s="15"/>
      <c r="H199" s="15"/>
      <c r="I199" s="60"/>
      <c r="J199" s="60">
        <f t="shared" si="14"/>
        <v>491.67</v>
      </c>
      <c r="K199" s="60" t="e">
        <f t="shared" si="15"/>
        <v>#DIV/0!</v>
      </c>
      <c r="L199" s="60" t="e">
        <f t="shared" si="16"/>
        <v>#DIV/0!</v>
      </c>
    </row>
    <row r="200" spans="1:12" ht="26.1" customHeight="1">
      <c r="A200" s="13">
        <v>199</v>
      </c>
      <c r="B200" s="15"/>
      <c r="C200" s="15"/>
      <c r="D200" s="15"/>
      <c r="E200" s="13"/>
      <c r="F200" s="15"/>
      <c r="G200" s="15"/>
      <c r="H200" s="15"/>
      <c r="I200" s="60"/>
      <c r="J200" s="60">
        <f t="shared" si="14"/>
        <v>491.67</v>
      </c>
      <c r="K200" s="60" t="e">
        <f t="shared" si="15"/>
        <v>#DIV/0!</v>
      </c>
      <c r="L200" s="60" t="e">
        <f t="shared" si="16"/>
        <v>#DIV/0!</v>
      </c>
    </row>
    <row r="201" spans="1:12" ht="26.1" customHeight="1">
      <c r="A201" s="13">
        <v>200</v>
      </c>
      <c r="B201" s="15"/>
      <c r="C201" s="15"/>
      <c r="D201" s="15"/>
      <c r="E201" s="13"/>
      <c r="F201" s="15"/>
      <c r="G201" s="15"/>
      <c r="H201" s="15"/>
      <c r="I201" s="60"/>
      <c r="J201" s="60">
        <f t="shared" si="14"/>
        <v>491.67</v>
      </c>
      <c r="K201" s="60" t="e">
        <f t="shared" si="15"/>
        <v>#DIV/0!</v>
      </c>
      <c r="L201" s="60" t="e">
        <f t="shared" si="16"/>
        <v>#DIV/0!</v>
      </c>
    </row>
    <row r="202" spans="1:12" ht="26.1" customHeight="1">
      <c r="A202" s="13">
        <v>201</v>
      </c>
      <c r="B202" s="15"/>
      <c r="C202" s="15"/>
      <c r="D202" s="15"/>
      <c r="E202" s="13"/>
      <c r="F202" s="15"/>
      <c r="G202" s="15"/>
      <c r="H202" s="15"/>
      <c r="I202" s="60"/>
      <c r="J202" s="60">
        <f t="shared" si="14"/>
        <v>491.67</v>
      </c>
      <c r="K202" s="60" t="e">
        <f t="shared" si="15"/>
        <v>#DIV/0!</v>
      </c>
      <c r="L202" s="60" t="e">
        <f t="shared" si="16"/>
        <v>#DIV/0!</v>
      </c>
    </row>
    <row r="203" spans="1:12" ht="26.1" customHeight="1">
      <c r="A203" s="13">
        <v>202</v>
      </c>
      <c r="B203" s="15"/>
      <c r="C203" s="15"/>
      <c r="D203" s="15"/>
      <c r="E203" s="13"/>
      <c r="F203" s="15"/>
      <c r="G203" s="15"/>
      <c r="H203" s="15"/>
      <c r="I203" s="60"/>
      <c r="J203" s="60">
        <f t="shared" si="14"/>
        <v>491.67</v>
      </c>
      <c r="K203" s="60" t="e">
        <f t="shared" si="15"/>
        <v>#DIV/0!</v>
      </c>
      <c r="L203" s="60" t="e">
        <f t="shared" si="16"/>
        <v>#DIV/0!</v>
      </c>
    </row>
    <row r="204" spans="1:12" ht="26.1" customHeight="1">
      <c r="A204" s="13">
        <v>203</v>
      </c>
      <c r="B204" s="15"/>
      <c r="C204" s="15"/>
      <c r="D204" s="15"/>
      <c r="E204" s="13"/>
      <c r="F204" s="15"/>
      <c r="G204" s="15"/>
      <c r="H204" s="15"/>
      <c r="I204" s="60"/>
      <c r="J204" s="60">
        <f t="shared" si="14"/>
        <v>491.67</v>
      </c>
      <c r="K204" s="60" t="e">
        <f t="shared" si="15"/>
        <v>#DIV/0!</v>
      </c>
      <c r="L204" s="60" t="e">
        <f t="shared" si="16"/>
        <v>#DIV/0!</v>
      </c>
    </row>
    <row r="205" spans="1:12" ht="26.1" customHeight="1">
      <c r="A205" s="13">
        <v>204</v>
      </c>
      <c r="B205" s="15"/>
      <c r="C205" s="15"/>
      <c r="D205" s="15"/>
      <c r="E205" s="13"/>
      <c r="F205" s="15"/>
      <c r="G205" s="15"/>
      <c r="H205" s="15"/>
      <c r="I205" s="60"/>
      <c r="J205" s="60">
        <f t="shared" si="14"/>
        <v>491.67</v>
      </c>
      <c r="K205" s="60" t="e">
        <f t="shared" si="15"/>
        <v>#DIV/0!</v>
      </c>
      <c r="L205" s="60" t="e">
        <f t="shared" si="16"/>
        <v>#DIV/0!</v>
      </c>
    </row>
    <row r="206" spans="1:12" ht="26.1" customHeight="1">
      <c r="A206" s="13">
        <v>205</v>
      </c>
      <c r="B206" s="15"/>
      <c r="C206" s="15"/>
      <c r="D206" s="15"/>
      <c r="E206" s="13"/>
      <c r="F206" s="15"/>
      <c r="G206" s="15"/>
      <c r="H206" s="15"/>
      <c r="I206" s="60"/>
      <c r="J206" s="60">
        <f t="shared" si="14"/>
        <v>491.67</v>
      </c>
      <c r="K206" s="60" t="e">
        <f t="shared" si="15"/>
        <v>#DIV/0!</v>
      </c>
      <c r="L206" s="60" t="e">
        <f t="shared" si="16"/>
        <v>#DIV/0!</v>
      </c>
    </row>
    <row r="207" spans="1:12" ht="26.1" customHeight="1">
      <c r="A207" s="13">
        <v>206</v>
      </c>
      <c r="B207" s="15"/>
      <c r="C207" s="15"/>
      <c r="D207" s="15"/>
      <c r="E207" s="13"/>
      <c r="F207" s="15"/>
      <c r="G207" s="15"/>
      <c r="H207" s="15"/>
      <c r="I207" s="60"/>
      <c r="J207" s="60">
        <f t="shared" si="14"/>
        <v>491.67</v>
      </c>
      <c r="K207" s="60" t="e">
        <f t="shared" si="15"/>
        <v>#DIV/0!</v>
      </c>
      <c r="L207" s="60" t="e">
        <f t="shared" si="16"/>
        <v>#DIV/0!</v>
      </c>
    </row>
    <row r="208" spans="1:12" ht="26.1" customHeight="1">
      <c r="A208" s="13">
        <v>207</v>
      </c>
      <c r="B208" s="15"/>
      <c r="C208" s="15"/>
      <c r="D208" s="15"/>
      <c r="E208" s="13"/>
      <c r="F208" s="15"/>
      <c r="G208" s="15"/>
      <c r="H208" s="15"/>
      <c r="I208" s="60"/>
      <c r="J208" s="60">
        <f t="shared" si="14"/>
        <v>491.67</v>
      </c>
      <c r="K208" s="60" t="e">
        <f t="shared" si="15"/>
        <v>#DIV/0!</v>
      </c>
      <c r="L208" s="60" t="e">
        <f t="shared" si="16"/>
        <v>#DIV/0!</v>
      </c>
    </row>
    <row r="209" spans="1:12" ht="26.1" customHeight="1">
      <c r="A209" s="13">
        <v>208</v>
      </c>
      <c r="B209" s="15"/>
      <c r="C209" s="15"/>
      <c r="D209" s="15"/>
      <c r="E209" s="13"/>
      <c r="F209" s="15"/>
      <c r="G209" s="15"/>
      <c r="H209" s="15"/>
      <c r="I209" s="60"/>
      <c r="J209" s="60">
        <f t="shared" si="14"/>
        <v>491.67</v>
      </c>
      <c r="K209" s="60" t="e">
        <f t="shared" si="15"/>
        <v>#DIV/0!</v>
      </c>
      <c r="L209" s="60" t="e">
        <f t="shared" si="16"/>
        <v>#DIV/0!</v>
      </c>
    </row>
    <row r="210" spans="1:12" ht="26.1" customHeight="1">
      <c r="A210" s="13">
        <v>209</v>
      </c>
      <c r="B210" s="15"/>
      <c r="C210" s="15"/>
      <c r="D210" s="15"/>
      <c r="E210" s="13"/>
      <c r="F210" s="15"/>
      <c r="G210" s="15"/>
      <c r="H210" s="15"/>
      <c r="I210" s="60"/>
      <c r="J210" s="60">
        <f t="shared" si="14"/>
        <v>491.67</v>
      </c>
      <c r="K210" s="60" t="e">
        <f t="shared" si="15"/>
        <v>#DIV/0!</v>
      </c>
      <c r="L210" s="60" t="e">
        <f t="shared" si="16"/>
        <v>#DIV/0!</v>
      </c>
    </row>
    <row r="211" spans="1:12" ht="26.1" customHeight="1">
      <c r="A211" s="13">
        <v>210</v>
      </c>
      <c r="B211" s="15"/>
      <c r="C211" s="15"/>
      <c r="D211" s="15"/>
      <c r="E211" s="13"/>
      <c r="F211" s="15"/>
      <c r="G211" s="15"/>
      <c r="H211" s="15"/>
      <c r="I211" s="60"/>
      <c r="J211" s="60">
        <f t="shared" si="14"/>
        <v>491.67</v>
      </c>
      <c r="K211" s="60" t="e">
        <f t="shared" si="15"/>
        <v>#DIV/0!</v>
      </c>
      <c r="L211" s="60" t="e">
        <f t="shared" si="16"/>
        <v>#DIV/0!</v>
      </c>
    </row>
    <row r="212" spans="1:12" ht="26.1" customHeight="1">
      <c r="A212" s="13">
        <v>211</v>
      </c>
      <c r="B212" s="15"/>
      <c r="C212" s="15"/>
      <c r="D212" s="15"/>
      <c r="E212" s="13"/>
      <c r="F212" s="15"/>
      <c r="G212" s="15"/>
      <c r="H212" s="15"/>
      <c r="I212" s="60"/>
      <c r="J212" s="60">
        <f t="shared" si="14"/>
        <v>491.67</v>
      </c>
      <c r="K212" s="60" t="e">
        <f t="shared" si="15"/>
        <v>#DIV/0!</v>
      </c>
      <c r="L212" s="60" t="e">
        <f t="shared" si="16"/>
        <v>#DIV/0!</v>
      </c>
    </row>
    <row r="213" spans="1:12" ht="26.1" customHeight="1">
      <c r="A213" s="13">
        <v>212</v>
      </c>
      <c r="B213" s="15"/>
      <c r="C213" s="15"/>
      <c r="D213" s="15"/>
      <c r="E213" s="13"/>
      <c r="F213" s="15"/>
      <c r="G213" s="15"/>
      <c r="H213" s="15"/>
      <c r="I213" s="60"/>
      <c r="J213" s="60">
        <f t="shared" si="14"/>
        <v>491.67</v>
      </c>
      <c r="K213" s="60" t="e">
        <f t="shared" si="15"/>
        <v>#DIV/0!</v>
      </c>
      <c r="L213" s="60" t="e">
        <f t="shared" si="16"/>
        <v>#DIV/0!</v>
      </c>
    </row>
    <row r="214" spans="1:12" ht="26.1" customHeight="1">
      <c r="A214" s="13">
        <v>213</v>
      </c>
      <c r="B214" s="15"/>
      <c r="C214" s="15"/>
      <c r="D214" s="15"/>
      <c r="E214" s="13"/>
      <c r="F214" s="15"/>
      <c r="G214" s="15"/>
      <c r="H214" s="15"/>
      <c r="I214" s="60"/>
      <c r="J214" s="60">
        <f t="shared" si="14"/>
        <v>491.67</v>
      </c>
      <c r="K214" s="60" t="e">
        <f t="shared" si="15"/>
        <v>#DIV/0!</v>
      </c>
      <c r="L214" s="60" t="e">
        <f t="shared" si="16"/>
        <v>#DIV/0!</v>
      </c>
    </row>
    <row r="215" spans="1:12" ht="26.1" customHeight="1">
      <c r="A215" s="13">
        <v>214</v>
      </c>
      <c r="B215" s="15"/>
      <c r="C215" s="15"/>
      <c r="D215" s="15"/>
      <c r="E215" s="13"/>
      <c r="F215" s="15"/>
      <c r="G215" s="15"/>
      <c r="H215" s="15"/>
      <c r="I215" s="60"/>
      <c r="J215" s="60">
        <f t="shared" si="14"/>
        <v>491.67</v>
      </c>
      <c r="K215" s="60" t="e">
        <f t="shared" si="15"/>
        <v>#DIV/0!</v>
      </c>
      <c r="L215" s="60" t="e">
        <f t="shared" si="16"/>
        <v>#DIV/0!</v>
      </c>
    </row>
    <row r="216" spans="1:12" ht="26.1" customHeight="1">
      <c r="A216" s="13">
        <v>215</v>
      </c>
      <c r="B216" s="15"/>
      <c r="C216" s="15"/>
      <c r="D216" s="15"/>
      <c r="E216" s="13"/>
      <c r="F216" s="15"/>
      <c r="G216" s="15"/>
      <c r="H216" s="15"/>
      <c r="I216" s="60"/>
      <c r="J216" s="60">
        <f t="shared" si="14"/>
        <v>491.67</v>
      </c>
      <c r="K216" s="60" t="e">
        <f t="shared" si="15"/>
        <v>#DIV/0!</v>
      </c>
      <c r="L216" s="60" t="e">
        <f t="shared" si="16"/>
        <v>#DIV/0!</v>
      </c>
    </row>
    <row r="217" spans="1:12" ht="26.1" customHeight="1">
      <c r="A217" s="13">
        <v>216</v>
      </c>
      <c r="B217" s="15"/>
      <c r="C217" s="15"/>
      <c r="D217" s="15"/>
      <c r="E217" s="13"/>
      <c r="F217" s="15"/>
      <c r="G217" s="15"/>
      <c r="H217" s="15"/>
      <c r="I217" s="60"/>
      <c r="J217" s="60">
        <f t="shared" si="14"/>
        <v>491.67</v>
      </c>
      <c r="K217" s="60" t="e">
        <f t="shared" si="15"/>
        <v>#DIV/0!</v>
      </c>
      <c r="L217" s="60" t="e">
        <f t="shared" si="16"/>
        <v>#DIV/0!</v>
      </c>
    </row>
    <row r="218" spans="1:12" ht="26.1" customHeight="1">
      <c r="A218" s="13">
        <v>217</v>
      </c>
      <c r="B218" s="15"/>
      <c r="C218" s="15"/>
      <c r="D218" s="15"/>
      <c r="E218" s="13"/>
      <c r="F218" s="15"/>
      <c r="G218" s="15"/>
      <c r="H218" s="15"/>
      <c r="I218" s="60"/>
      <c r="J218" s="60">
        <f t="shared" si="14"/>
        <v>491.67</v>
      </c>
      <c r="K218" s="60" t="e">
        <f t="shared" si="15"/>
        <v>#DIV/0!</v>
      </c>
      <c r="L218" s="60" t="e">
        <f t="shared" si="16"/>
        <v>#DIV/0!</v>
      </c>
    </row>
    <row r="219" spans="1:12" ht="26.1" customHeight="1">
      <c r="A219" s="13">
        <v>218</v>
      </c>
      <c r="B219" s="15"/>
      <c r="C219" s="15"/>
      <c r="D219" s="15"/>
      <c r="E219" s="13"/>
      <c r="F219" s="15"/>
      <c r="G219" s="15"/>
      <c r="H219" s="15"/>
      <c r="I219" s="60"/>
      <c r="J219" s="60">
        <f t="shared" si="14"/>
        <v>491.67</v>
      </c>
      <c r="K219" s="60" t="e">
        <f t="shared" si="15"/>
        <v>#DIV/0!</v>
      </c>
      <c r="L219" s="60" t="e">
        <f t="shared" si="16"/>
        <v>#DIV/0!</v>
      </c>
    </row>
    <row r="220" spans="1:12" ht="26.1" customHeight="1">
      <c r="A220" s="13">
        <v>219</v>
      </c>
      <c r="B220" s="15"/>
      <c r="C220" s="15"/>
      <c r="D220" s="15"/>
      <c r="E220" s="13"/>
      <c r="F220" s="15"/>
      <c r="G220" s="15"/>
      <c r="H220" s="15"/>
      <c r="I220" s="60"/>
      <c r="J220" s="60">
        <f t="shared" ref="J220:J283" si="17">459.67+32+I220*1.8</f>
        <v>491.67</v>
      </c>
      <c r="K220" s="60" t="e">
        <f t="shared" ref="K220:K283" si="18">(10^(F220-G220/(H220+I220)))/(7.5*6.895)</f>
        <v>#DIV/0!</v>
      </c>
      <c r="L220" s="60" t="e">
        <f t="shared" ref="L220:L283" si="19">K220*6.895</f>
        <v>#DIV/0!</v>
      </c>
    </row>
    <row r="221" spans="1:12" ht="26.1" customHeight="1">
      <c r="A221" s="13">
        <v>220</v>
      </c>
      <c r="B221" s="15"/>
      <c r="C221" s="15"/>
      <c r="D221" s="15"/>
      <c r="E221" s="13"/>
      <c r="F221" s="15"/>
      <c r="G221" s="15"/>
      <c r="H221" s="15"/>
      <c r="I221" s="60"/>
      <c r="J221" s="60">
        <f t="shared" si="17"/>
        <v>491.67</v>
      </c>
      <c r="K221" s="60" t="e">
        <f t="shared" si="18"/>
        <v>#DIV/0!</v>
      </c>
      <c r="L221" s="60" t="e">
        <f t="shared" si="19"/>
        <v>#DIV/0!</v>
      </c>
    </row>
    <row r="222" spans="1:12" ht="26.1" customHeight="1">
      <c r="A222" s="13">
        <v>221</v>
      </c>
      <c r="B222" s="15"/>
      <c r="C222" s="15"/>
      <c r="D222" s="15"/>
      <c r="E222" s="13"/>
      <c r="F222" s="15"/>
      <c r="G222" s="15"/>
      <c r="H222" s="15"/>
      <c r="I222" s="60"/>
      <c r="J222" s="60">
        <f t="shared" si="17"/>
        <v>491.67</v>
      </c>
      <c r="K222" s="60" t="e">
        <f t="shared" si="18"/>
        <v>#DIV/0!</v>
      </c>
      <c r="L222" s="60" t="e">
        <f t="shared" si="19"/>
        <v>#DIV/0!</v>
      </c>
    </row>
    <row r="223" spans="1:12" ht="26.1" customHeight="1">
      <c r="A223" s="13">
        <v>222</v>
      </c>
      <c r="B223" s="15"/>
      <c r="C223" s="15"/>
      <c r="D223" s="15"/>
      <c r="E223" s="13"/>
      <c r="F223" s="15"/>
      <c r="G223" s="15"/>
      <c r="H223" s="15"/>
      <c r="I223" s="60"/>
      <c r="J223" s="60">
        <f t="shared" si="17"/>
        <v>491.67</v>
      </c>
      <c r="K223" s="60" t="e">
        <f t="shared" si="18"/>
        <v>#DIV/0!</v>
      </c>
      <c r="L223" s="60" t="e">
        <f t="shared" si="19"/>
        <v>#DIV/0!</v>
      </c>
    </row>
    <row r="224" spans="1:12" ht="26.1" customHeight="1">
      <c r="A224" s="13">
        <v>223</v>
      </c>
      <c r="B224" s="15"/>
      <c r="C224" s="15"/>
      <c r="D224" s="15"/>
      <c r="E224" s="13"/>
      <c r="F224" s="15"/>
      <c r="G224" s="15"/>
      <c r="H224" s="15"/>
      <c r="I224" s="60"/>
      <c r="J224" s="60">
        <f t="shared" si="17"/>
        <v>491.67</v>
      </c>
      <c r="K224" s="60" t="e">
        <f t="shared" si="18"/>
        <v>#DIV/0!</v>
      </c>
      <c r="L224" s="60" t="e">
        <f t="shared" si="19"/>
        <v>#DIV/0!</v>
      </c>
    </row>
    <row r="225" spans="1:12" ht="26.1" customHeight="1">
      <c r="A225" s="13">
        <v>224</v>
      </c>
      <c r="B225" s="15"/>
      <c r="C225" s="15"/>
      <c r="D225" s="15"/>
      <c r="E225" s="13"/>
      <c r="F225" s="15"/>
      <c r="G225" s="15"/>
      <c r="H225" s="15"/>
      <c r="I225" s="60"/>
      <c r="J225" s="60">
        <f t="shared" si="17"/>
        <v>491.67</v>
      </c>
      <c r="K225" s="60" t="e">
        <f t="shared" si="18"/>
        <v>#DIV/0!</v>
      </c>
      <c r="L225" s="60" t="e">
        <f t="shared" si="19"/>
        <v>#DIV/0!</v>
      </c>
    </row>
    <row r="226" spans="1:12" ht="26.1" customHeight="1">
      <c r="A226" s="13">
        <v>225</v>
      </c>
      <c r="B226" s="15"/>
      <c r="C226" s="15"/>
      <c r="D226" s="15"/>
      <c r="E226" s="13"/>
      <c r="F226" s="15"/>
      <c r="G226" s="15"/>
      <c r="H226" s="15"/>
      <c r="I226" s="60"/>
      <c r="J226" s="60">
        <f t="shared" si="17"/>
        <v>491.67</v>
      </c>
      <c r="K226" s="60" t="e">
        <f t="shared" si="18"/>
        <v>#DIV/0!</v>
      </c>
      <c r="L226" s="60" t="e">
        <f t="shared" si="19"/>
        <v>#DIV/0!</v>
      </c>
    </row>
    <row r="227" spans="1:12" ht="26.1" customHeight="1">
      <c r="A227" s="13">
        <v>226</v>
      </c>
      <c r="B227" s="15"/>
      <c r="C227" s="15"/>
      <c r="D227" s="15"/>
      <c r="E227" s="13"/>
      <c r="F227" s="15"/>
      <c r="G227" s="15"/>
      <c r="H227" s="15"/>
      <c r="I227" s="60"/>
      <c r="J227" s="60">
        <f t="shared" si="17"/>
        <v>491.67</v>
      </c>
      <c r="K227" s="60" t="e">
        <f t="shared" si="18"/>
        <v>#DIV/0!</v>
      </c>
      <c r="L227" s="60" t="e">
        <f t="shared" si="19"/>
        <v>#DIV/0!</v>
      </c>
    </row>
    <row r="228" spans="1:12" ht="26.1" customHeight="1">
      <c r="A228" s="13">
        <v>227</v>
      </c>
      <c r="B228" s="15"/>
      <c r="C228" s="15"/>
      <c r="D228" s="15"/>
      <c r="E228" s="13"/>
      <c r="F228" s="15"/>
      <c r="G228" s="15"/>
      <c r="H228" s="15"/>
      <c r="I228" s="60"/>
      <c r="J228" s="60">
        <f t="shared" si="17"/>
        <v>491.67</v>
      </c>
      <c r="K228" s="60" t="e">
        <f t="shared" si="18"/>
        <v>#DIV/0!</v>
      </c>
      <c r="L228" s="60" t="e">
        <f t="shared" si="19"/>
        <v>#DIV/0!</v>
      </c>
    </row>
    <row r="229" spans="1:12" ht="26.1" customHeight="1">
      <c r="A229" s="13">
        <v>228</v>
      </c>
      <c r="B229" s="15"/>
      <c r="C229" s="15"/>
      <c r="D229" s="15"/>
      <c r="E229" s="13"/>
      <c r="F229" s="15"/>
      <c r="G229" s="15"/>
      <c r="H229" s="15"/>
      <c r="I229" s="60"/>
      <c r="J229" s="60">
        <f t="shared" si="17"/>
        <v>491.67</v>
      </c>
      <c r="K229" s="60" t="e">
        <f t="shared" si="18"/>
        <v>#DIV/0!</v>
      </c>
      <c r="L229" s="60" t="e">
        <f t="shared" si="19"/>
        <v>#DIV/0!</v>
      </c>
    </row>
    <row r="230" spans="1:12" ht="26.1" customHeight="1">
      <c r="A230" s="13">
        <v>229</v>
      </c>
      <c r="B230" s="15"/>
      <c r="C230" s="15"/>
      <c r="D230" s="15"/>
      <c r="E230" s="13"/>
      <c r="F230" s="15"/>
      <c r="G230" s="15"/>
      <c r="H230" s="15"/>
      <c r="I230" s="60"/>
      <c r="J230" s="60">
        <f t="shared" si="17"/>
        <v>491.67</v>
      </c>
      <c r="K230" s="60" t="e">
        <f t="shared" si="18"/>
        <v>#DIV/0!</v>
      </c>
      <c r="L230" s="60" t="e">
        <f t="shared" si="19"/>
        <v>#DIV/0!</v>
      </c>
    </row>
    <row r="231" spans="1:12" ht="26.1" customHeight="1">
      <c r="A231" s="13">
        <v>230</v>
      </c>
      <c r="B231" s="15"/>
      <c r="C231" s="15"/>
      <c r="D231" s="15"/>
      <c r="E231" s="13"/>
      <c r="F231" s="15"/>
      <c r="G231" s="15"/>
      <c r="H231" s="15"/>
      <c r="I231" s="60"/>
      <c r="J231" s="60">
        <f t="shared" si="17"/>
        <v>491.67</v>
      </c>
      <c r="K231" s="60" t="e">
        <f t="shared" si="18"/>
        <v>#DIV/0!</v>
      </c>
      <c r="L231" s="60" t="e">
        <f t="shared" si="19"/>
        <v>#DIV/0!</v>
      </c>
    </row>
    <row r="232" spans="1:12" ht="26.1" customHeight="1">
      <c r="A232" s="13">
        <v>231</v>
      </c>
      <c r="B232" s="15"/>
      <c r="C232" s="15"/>
      <c r="D232" s="15"/>
      <c r="E232" s="13"/>
      <c r="F232" s="15"/>
      <c r="G232" s="15"/>
      <c r="H232" s="15"/>
      <c r="I232" s="60"/>
      <c r="J232" s="60">
        <f t="shared" si="17"/>
        <v>491.67</v>
      </c>
      <c r="K232" s="60" t="e">
        <f t="shared" si="18"/>
        <v>#DIV/0!</v>
      </c>
      <c r="L232" s="60" t="e">
        <f t="shared" si="19"/>
        <v>#DIV/0!</v>
      </c>
    </row>
    <row r="233" spans="1:12" ht="26.1" customHeight="1">
      <c r="A233" s="13">
        <v>232</v>
      </c>
      <c r="B233" s="15"/>
      <c r="C233" s="15"/>
      <c r="D233" s="15"/>
      <c r="E233" s="13"/>
      <c r="F233" s="15"/>
      <c r="G233" s="15"/>
      <c r="H233" s="15"/>
      <c r="I233" s="60"/>
      <c r="J233" s="60">
        <f t="shared" si="17"/>
        <v>491.67</v>
      </c>
      <c r="K233" s="60" t="e">
        <f t="shared" si="18"/>
        <v>#DIV/0!</v>
      </c>
      <c r="L233" s="60" t="e">
        <f t="shared" si="19"/>
        <v>#DIV/0!</v>
      </c>
    </row>
    <row r="234" spans="1:12" ht="26.1" customHeight="1">
      <c r="A234" s="13">
        <v>233</v>
      </c>
      <c r="B234" s="15"/>
      <c r="C234" s="15"/>
      <c r="D234" s="15"/>
      <c r="E234" s="13"/>
      <c r="F234" s="15"/>
      <c r="G234" s="15"/>
      <c r="H234" s="15"/>
      <c r="I234" s="60"/>
      <c r="J234" s="60">
        <f t="shared" si="17"/>
        <v>491.67</v>
      </c>
      <c r="K234" s="60" t="e">
        <f t="shared" si="18"/>
        <v>#DIV/0!</v>
      </c>
      <c r="L234" s="60" t="e">
        <f t="shared" si="19"/>
        <v>#DIV/0!</v>
      </c>
    </row>
    <row r="235" spans="1:12" ht="26.1" customHeight="1">
      <c r="A235" s="13">
        <v>234</v>
      </c>
      <c r="B235" s="15"/>
      <c r="C235" s="15"/>
      <c r="D235" s="15"/>
      <c r="E235" s="13"/>
      <c r="F235" s="15"/>
      <c r="G235" s="15"/>
      <c r="H235" s="15"/>
      <c r="I235" s="60"/>
      <c r="J235" s="60">
        <f t="shared" si="17"/>
        <v>491.67</v>
      </c>
      <c r="K235" s="60" t="e">
        <f t="shared" si="18"/>
        <v>#DIV/0!</v>
      </c>
      <c r="L235" s="60" t="e">
        <f t="shared" si="19"/>
        <v>#DIV/0!</v>
      </c>
    </row>
    <row r="236" spans="1:12" ht="26.1" customHeight="1">
      <c r="A236" s="13">
        <v>235</v>
      </c>
      <c r="B236" s="15"/>
      <c r="C236" s="15"/>
      <c r="D236" s="15"/>
      <c r="E236" s="13"/>
      <c r="F236" s="15"/>
      <c r="G236" s="15"/>
      <c r="H236" s="15"/>
      <c r="I236" s="60"/>
      <c r="J236" s="60">
        <f t="shared" si="17"/>
        <v>491.67</v>
      </c>
      <c r="K236" s="60" t="e">
        <f t="shared" si="18"/>
        <v>#DIV/0!</v>
      </c>
      <c r="L236" s="60" t="e">
        <f t="shared" si="19"/>
        <v>#DIV/0!</v>
      </c>
    </row>
    <row r="237" spans="1:12" ht="26.1" customHeight="1">
      <c r="A237" s="13">
        <v>236</v>
      </c>
      <c r="B237" s="15"/>
      <c r="C237" s="15"/>
      <c r="D237" s="15"/>
      <c r="E237" s="13"/>
      <c r="F237" s="15"/>
      <c r="G237" s="15"/>
      <c r="H237" s="15"/>
      <c r="I237" s="60"/>
      <c r="J237" s="60">
        <f t="shared" si="17"/>
        <v>491.67</v>
      </c>
      <c r="K237" s="60" t="e">
        <f t="shared" si="18"/>
        <v>#DIV/0!</v>
      </c>
      <c r="L237" s="60" t="e">
        <f t="shared" si="19"/>
        <v>#DIV/0!</v>
      </c>
    </row>
    <row r="238" spans="1:12" ht="26.1" customHeight="1">
      <c r="A238" s="13">
        <v>237</v>
      </c>
      <c r="B238" s="15"/>
      <c r="C238" s="15"/>
      <c r="D238" s="15"/>
      <c r="E238" s="13"/>
      <c r="F238" s="15"/>
      <c r="G238" s="15"/>
      <c r="H238" s="15"/>
      <c r="I238" s="60"/>
      <c r="J238" s="60">
        <f t="shared" si="17"/>
        <v>491.67</v>
      </c>
      <c r="K238" s="60" t="e">
        <f t="shared" si="18"/>
        <v>#DIV/0!</v>
      </c>
      <c r="L238" s="60" t="e">
        <f t="shared" si="19"/>
        <v>#DIV/0!</v>
      </c>
    </row>
    <row r="239" spans="1:12" ht="26.1" customHeight="1">
      <c r="A239" s="13">
        <v>238</v>
      </c>
      <c r="B239" s="15"/>
      <c r="C239" s="15"/>
      <c r="D239" s="15"/>
      <c r="E239" s="13"/>
      <c r="F239" s="15"/>
      <c r="G239" s="15"/>
      <c r="H239" s="15"/>
      <c r="I239" s="60"/>
      <c r="J239" s="60">
        <f t="shared" si="17"/>
        <v>491.67</v>
      </c>
      <c r="K239" s="60" t="e">
        <f t="shared" si="18"/>
        <v>#DIV/0!</v>
      </c>
      <c r="L239" s="60" t="e">
        <f t="shared" si="19"/>
        <v>#DIV/0!</v>
      </c>
    </row>
    <row r="240" spans="1:12" ht="26.1" customHeight="1">
      <c r="A240" s="13">
        <v>239</v>
      </c>
      <c r="B240" s="15"/>
      <c r="C240" s="15"/>
      <c r="D240" s="15"/>
      <c r="E240" s="13"/>
      <c r="F240" s="15"/>
      <c r="G240" s="15"/>
      <c r="H240" s="15"/>
      <c r="I240" s="60"/>
      <c r="J240" s="60">
        <f t="shared" si="17"/>
        <v>491.67</v>
      </c>
      <c r="K240" s="60" t="e">
        <f t="shared" si="18"/>
        <v>#DIV/0!</v>
      </c>
      <c r="L240" s="60" t="e">
        <f t="shared" si="19"/>
        <v>#DIV/0!</v>
      </c>
    </row>
    <row r="241" spans="1:12" ht="26.1" customHeight="1">
      <c r="A241" s="13">
        <v>240</v>
      </c>
      <c r="B241" s="15"/>
      <c r="C241" s="15"/>
      <c r="D241" s="15"/>
      <c r="E241" s="13"/>
      <c r="F241" s="15"/>
      <c r="G241" s="15"/>
      <c r="H241" s="15"/>
      <c r="I241" s="60"/>
      <c r="J241" s="60">
        <f t="shared" si="17"/>
        <v>491.67</v>
      </c>
      <c r="K241" s="60" t="e">
        <f t="shared" si="18"/>
        <v>#DIV/0!</v>
      </c>
      <c r="L241" s="60" t="e">
        <f t="shared" si="19"/>
        <v>#DIV/0!</v>
      </c>
    </row>
    <row r="242" spans="1:12" ht="26.1" customHeight="1">
      <c r="A242" s="13">
        <v>241</v>
      </c>
      <c r="B242" s="15"/>
      <c r="C242" s="15"/>
      <c r="D242" s="15"/>
      <c r="E242" s="13"/>
      <c r="F242" s="15"/>
      <c r="G242" s="15"/>
      <c r="H242" s="15"/>
      <c r="I242" s="60"/>
      <c r="J242" s="60">
        <f t="shared" si="17"/>
        <v>491.67</v>
      </c>
      <c r="K242" s="60" t="e">
        <f t="shared" si="18"/>
        <v>#DIV/0!</v>
      </c>
      <c r="L242" s="60" t="e">
        <f t="shared" si="19"/>
        <v>#DIV/0!</v>
      </c>
    </row>
    <row r="243" spans="1:12" ht="26.1" customHeight="1">
      <c r="A243" s="13">
        <v>242</v>
      </c>
      <c r="B243" s="15"/>
      <c r="C243" s="15"/>
      <c r="D243" s="15"/>
      <c r="E243" s="13"/>
      <c r="F243" s="15"/>
      <c r="G243" s="15"/>
      <c r="H243" s="15"/>
      <c r="I243" s="60"/>
      <c r="J243" s="60">
        <f t="shared" si="17"/>
        <v>491.67</v>
      </c>
      <c r="K243" s="60" t="e">
        <f t="shared" si="18"/>
        <v>#DIV/0!</v>
      </c>
      <c r="L243" s="60" t="e">
        <f t="shared" si="19"/>
        <v>#DIV/0!</v>
      </c>
    </row>
    <row r="244" spans="1:12" ht="26.1" customHeight="1">
      <c r="A244" s="13">
        <v>243</v>
      </c>
      <c r="B244" s="15"/>
      <c r="C244" s="15"/>
      <c r="D244" s="15"/>
      <c r="E244" s="13"/>
      <c r="F244" s="15"/>
      <c r="G244" s="15"/>
      <c r="H244" s="15"/>
      <c r="I244" s="60"/>
      <c r="J244" s="60">
        <f t="shared" si="17"/>
        <v>491.67</v>
      </c>
      <c r="K244" s="60" t="e">
        <f t="shared" si="18"/>
        <v>#DIV/0!</v>
      </c>
      <c r="L244" s="60" t="e">
        <f t="shared" si="19"/>
        <v>#DIV/0!</v>
      </c>
    </row>
    <row r="245" spans="1:12" ht="26.1" customHeight="1">
      <c r="A245" s="13">
        <v>244</v>
      </c>
      <c r="B245" s="15"/>
      <c r="C245" s="15"/>
      <c r="D245" s="15"/>
      <c r="E245" s="13"/>
      <c r="F245" s="15"/>
      <c r="G245" s="15"/>
      <c r="H245" s="15"/>
      <c r="I245" s="60"/>
      <c r="J245" s="60">
        <f t="shared" si="17"/>
        <v>491.67</v>
      </c>
      <c r="K245" s="60" t="e">
        <f t="shared" si="18"/>
        <v>#DIV/0!</v>
      </c>
      <c r="L245" s="60" t="e">
        <f t="shared" si="19"/>
        <v>#DIV/0!</v>
      </c>
    </row>
    <row r="246" spans="1:12" ht="26.1" customHeight="1">
      <c r="A246" s="13">
        <v>245</v>
      </c>
      <c r="B246" s="15"/>
      <c r="C246" s="15"/>
      <c r="D246" s="15"/>
      <c r="E246" s="13"/>
      <c r="F246" s="15"/>
      <c r="G246" s="15"/>
      <c r="H246" s="15"/>
      <c r="I246" s="60"/>
      <c r="J246" s="60">
        <f t="shared" si="17"/>
        <v>491.67</v>
      </c>
      <c r="K246" s="60" t="e">
        <f t="shared" si="18"/>
        <v>#DIV/0!</v>
      </c>
      <c r="L246" s="60" t="e">
        <f t="shared" si="19"/>
        <v>#DIV/0!</v>
      </c>
    </row>
    <row r="247" spans="1:12" ht="26.1" customHeight="1">
      <c r="A247" s="13">
        <v>246</v>
      </c>
      <c r="B247" s="15"/>
      <c r="C247" s="15"/>
      <c r="D247" s="15"/>
      <c r="E247" s="13"/>
      <c r="F247" s="15"/>
      <c r="G247" s="15"/>
      <c r="H247" s="15"/>
      <c r="I247" s="60"/>
      <c r="J247" s="60">
        <f t="shared" si="17"/>
        <v>491.67</v>
      </c>
      <c r="K247" s="60" t="e">
        <f t="shared" si="18"/>
        <v>#DIV/0!</v>
      </c>
      <c r="L247" s="60" t="e">
        <f t="shared" si="19"/>
        <v>#DIV/0!</v>
      </c>
    </row>
    <row r="248" spans="1:12" ht="26.1" customHeight="1">
      <c r="A248" s="13">
        <v>247</v>
      </c>
      <c r="B248" s="15"/>
      <c r="C248" s="15"/>
      <c r="D248" s="15"/>
      <c r="E248" s="13"/>
      <c r="F248" s="15"/>
      <c r="G248" s="15"/>
      <c r="H248" s="15"/>
      <c r="I248" s="60"/>
      <c r="J248" s="60">
        <f t="shared" si="17"/>
        <v>491.67</v>
      </c>
      <c r="K248" s="60" t="e">
        <f t="shared" si="18"/>
        <v>#DIV/0!</v>
      </c>
      <c r="L248" s="60" t="e">
        <f t="shared" si="19"/>
        <v>#DIV/0!</v>
      </c>
    </row>
    <row r="249" spans="1:12" ht="26.1" customHeight="1">
      <c r="A249" s="13">
        <v>248</v>
      </c>
      <c r="B249" s="15"/>
      <c r="C249" s="15"/>
      <c r="D249" s="15"/>
      <c r="E249" s="13"/>
      <c r="F249" s="15"/>
      <c r="G249" s="15"/>
      <c r="H249" s="15"/>
      <c r="I249" s="60"/>
      <c r="J249" s="60">
        <f t="shared" si="17"/>
        <v>491.67</v>
      </c>
      <c r="K249" s="60" t="e">
        <f t="shared" si="18"/>
        <v>#DIV/0!</v>
      </c>
      <c r="L249" s="60" t="e">
        <f t="shared" si="19"/>
        <v>#DIV/0!</v>
      </c>
    </row>
    <row r="250" spans="1:12" ht="26.1" customHeight="1">
      <c r="A250" s="13">
        <v>249</v>
      </c>
      <c r="B250" s="15"/>
      <c r="C250" s="15"/>
      <c r="D250" s="15"/>
      <c r="E250" s="13"/>
      <c r="F250" s="15"/>
      <c r="G250" s="15"/>
      <c r="H250" s="15"/>
      <c r="I250" s="60"/>
      <c r="J250" s="60">
        <f t="shared" si="17"/>
        <v>491.67</v>
      </c>
      <c r="K250" s="60" t="e">
        <f t="shared" si="18"/>
        <v>#DIV/0!</v>
      </c>
      <c r="L250" s="60" t="e">
        <f t="shared" si="19"/>
        <v>#DIV/0!</v>
      </c>
    </row>
    <row r="251" spans="1:12" ht="26.1" customHeight="1">
      <c r="A251" s="13">
        <v>250</v>
      </c>
      <c r="B251" s="15"/>
      <c r="C251" s="15"/>
      <c r="D251" s="15"/>
      <c r="E251" s="13"/>
      <c r="F251" s="15"/>
      <c r="G251" s="15"/>
      <c r="H251" s="15"/>
      <c r="I251" s="60"/>
      <c r="J251" s="60">
        <f t="shared" si="17"/>
        <v>491.67</v>
      </c>
      <c r="K251" s="60" t="e">
        <f t="shared" si="18"/>
        <v>#DIV/0!</v>
      </c>
      <c r="L251" s="60" t="e">
        <f t="shared" si="19"/>
        <v>#DIV/0!</v>
      </c>
    </row>
    <row r="252" spans="1:12" ht="26.1" customHeight="1">
      <c r="A252" s="13">
        <v>251</v>
      </c>
      <c r="B252" s="15"/>
      <c r="C252" s="15"/>
      <c r="D252" s="15"/>
      <c r="E252" s="13"/>
      <c r="F252" s="15"/>
      <c r="G252" s="15"/>
      <c r="H252" s="15"/>
      <c r="I252" s="60"/>
      <c r="J252" s="60">
        <f t="shared" si="17"/>
        <v>491.67</v>
      </c>
      <c r="K252" s="60" t="e">
        <f t="shared" si="18"/>
        <v>#DIV/0!</v>
      </c>
      <c r="L252" s="60" t="e">
        <f t="shared" si="19"/>
        <v>#DIV/0!</v>
      </c>
    </row>
    <row r="253" spans="1:12" ht="26.1" customHeight="1">
      <c r="A253" s="13">
        <v>252</v>
      </c>
      <c r="B253" s="15"/>
      <c r="C253" s="15"/>
      <c r="D253" s="15"/>
      <c r="E253" s="13"/>
      <c r="F253" s="15"/>
      <c r="G253" s="15"/>
      <c r="H253" s="15"/>
      <c r="I253" s="60"/>
      <c r="J253" s="60">
        <f t="shared" si="17"/>
        <v>491.67</v>
      </c>
      <c r="K253" s="60" t="e">
        <f t="shared" si="18"/>
        <v>#DIV/0!</v>
      </c>
      <c r="L253" s="60" t="e">
        <f t="shared" si="19"/>
        <v>#DIV/0!</v>
      </c>
    </row>
    <row r="254" spans="1:12" ht="26.1" customHeight="1">
      <c r="A254" s="13">
        <v>253</v>
      </c>
      <c r="B254" s="15"/>
      <c r="C254" s="15"/>
      <c r="D254" s="15"/>
      <c r="E254" s="13"/>
      <c r="F254" s="15"/>
      <c r="G254" s="15"/>
      <c r="H254" s="15"/>
      <c r="I254" s="60"/>
      <c r="J254" s="60">
        <f t="shared" si="17"/>
        <v>491.67</v>
      </c>
      <c r="K254" s="60" t="e">
        <f t="shared" si="18"/>
        <v>#DIV/0!</v>
      </c>
      <c r="L254" s="60" t="e">
        <f t="shared" si="19"/>
        <v>#DIV/0!</v>
      </c>
    </row>
    <row r="255" spans="1:12" ht="26.1" customHeight="1">
      <c r="A255" s="13">
        <v>254</v>
      </c>
      <c r="B255" s="15"/>
      <c r="C255" s="15"/>
      <c r="D255" s="15"/>
      <c r="E255" s="13"/>
      <c r="F255" s="15"/>
      <c r="G255" s="15"/>
      <c r="H255" s="15"/>
      <c r="I255" s="60"/>
      <c r="J255" s="60">
        <f t="shared" si="17"/>
        <v>491.67</v>
      </c>
      <c r="K255" s="60" t="e">
        <f t="shared" si="18"/>
        <v>#DIV/0!</v>
      </c>
      <c r="L255" s="60" t="e">
        <f t="shared" si="19"/>
        <v>#DIV/0!</v>
      </c>
    </row>
    <row r="256" spans="1:12" ht="26.1" customHeight="1">
      <c r="A256" s="13">
        <v>255</v>
      </c>
      <c r="B256" s="15"/>
      <c r="C256" s="15"/>
      <c r="D256" s="15"/>
      <c r="E256" s="13"/>
      <c r="F256" s="15"/>
      <c r="G256" s="15"/>
      <c r="H256" s="15"/>
      <c r="I256" s="60"/>
      <c r="J256" s="60">
        <f t="shared" si="17"/>
        <v>491.67</v>
      </c>
      <c r="K256" s="60" t="e">
        <f t="shared" si="18"/>
        <v>#DIV/0!</v>
      </c>
      <c r="L256" s="60" t="e">
        <f t="shared" si="19"/>
        <v>#DIV/0!</v>
      </c>
    </row>
    <row r="257" spans="1:12" ht="26.1" customHeight="1">
      <c r="A257" s="13">
        <v>256</v>
      </c>
      <c r="B257" s="15"/>
      <c r="C257" s="15"/>
      <c r="D257" s="15"/>
      <c r="E257" s="13"/>
      <c r="F257" s="15"/>
      <c r="G257" s="15"/>
      <c r="H257" s="15"/>
      <c r="I257" s="60"/>
      <c r="J257" s="60">
        <f t="shared" si="17"/>
        <v>491.67</v>
      </c>
      <c r="K257" s="60" t="e">
        <f t="shared" si="18"/>
        <v>#DIV/0!</v>
      </c>
      <c r="L257" s="60" t="e">
        <f t="shared" si="19"/>
        <v>#DIV/0!</v>
      </c>
    </row>
    <row r="258" spans="1:12" ht="26.1" customHeight="1">
      <c r="A258" s="13">
        <v>257</v>
      </c>
      <c r="B258" s="15"/>
      <c r="C258" s="15"/>
      <c r="D258" s="15"/>
      <c r="E258" s="13"/>
      <c r="F258" s="15"/>
      <c r="G258" s="15"/>
      <c r="H258" s="15"/>
      <c r="I258" s="60"/>
      <c r="J258" s="60">
        <f t="shared" si="17"/>
        <v>491.67</v>
      </c>
      <c r="K258" s="60" t="e">
        <f t="shared" si="18"/>
        <v>#DIV/0!</v>
      </c>
      <c r="L258" s="60" t="e">
        <f t="shared" si="19"/>
        <v>#DIV/0!</v>
      </c>
    </row>
    <row r="259" spans="1:12" ht="26.1" customHeight="1">
      <c r="A259" s="13">
        <v>258</v>
      </c>
      <c r="B259" s="15"/>
      <c r="C259" s="15"/>
      <c r="D259" s="15"/>
      <c r="E259" s="13"/>
      <c r="F259" s="15"/>
      <c r="G259" s="15"/>
      <c r="H259" s="15"/>
      <c r="I259" s="60"/>
      <c r="J259" s="60">
        <f t="shared" si="17"/>
        <v>491.67</v>
      </c>
      <c r="K259" s="60" t="e">
        <f t="shared" si="18"/>
        <v>#DIV/0!</v>
      </c>
      <c r="L259" s="60" t="e">
        <f t="shared" si="19"/>
        <v>#DIV/0!</v>
      </c>
    </row>
    <row r="260" spans="1:12" ht="26.1" customHeight="1">
      <c r="A260" s="13">
        <v>259</v>
      </c>
      <c r="B260" s="15"/>
      <c r="C260" s="15"/>
      <c r="D260" s="15"/>
      <c r="E260" s="13"/>
      <c r="F260" s="15"/>
      <c r="G260" s="15"/>
      <c r="H260" s="15"/>
      <c r="I260" s="60"/>
      <c r="J260" s="60">
        <f t="shared" si="17"/>
        <v>491.67</v>
      </c>
      <c r="K260" s="60" t="e">
        <f t="shared" si="18"/>
        <v>#DIV/0!</v>
      </c>
      <c r="L260" s="60" t="e">
        <f t="shared" si="19"/>
        <v>#DIV/0!</v>
      </c>
    </row>
    <row r="261" spans="1:12" ht="26.1" customHeight="1">
      <c r="A261" s="13">
        <v>260</v>
      </c>
      <c r="B261" s="15"/>
      <c r="C261" s="15"/>
      <c r="D261" s="15"/>
      <c r="E261" s="13"/>
      <c r="F261" s="15"/>
      <c r="G261" s="15"/>
      <c r="H261" s="15"/>
      <c r="I261" s="60"/>
      <c r="J261" s="60">
        <f t="shared" si="17"/>
        <v>491.67</v>
      </c>
      <c r="K261" s="60" t="e">
        <f t="shared" si="18"/>
        <v>#DIV/0!</v>
      </c>
      <c r="L261" s="60" t="e">
        <f t="shared" si="19"/>
        <v>#DIV/0!</v>
      </c>
    </row>
    <row r="262" spans="1:12" ht="26.1" customHeight="1">
      <c r="A262" s="13">
        <v>261</v>
      </c>
      <c r="B262" s="15"/>
      <c r="C262" s="15"/>
      <c r="D262" s="15"/>
      <c r="E262" s="13"/>
      <c r="F262" s="15"/>
      <c r="G262" s="15"/>
      <c r="H262" s="15"/>
      <c r="I262" s="60"/>
      <c r="J262" s="60">
        <f t="shared" si="17"/>
        <v>491.67</v>
      </c>
      <c r="K262" s="60" t="e">
        <f t="shared" si="18"/>
        <v>#DIV/0!</v>
      </c>
      <c r="L262" s="60" t="e">
        <f t="shared" si="19"/>
        <v>#DIV/0!</v>
      </c>
    </row>
    <row r="263" spans="1:12" ht="26.1" customHeight="1">
      <c r="A263" s="13">
        <v>262</v>
      </c>
      <c r="B263" s="15"/>
      <c r="C263" s="15"/>
      <c r="D263" s="15"/>
      <c r="E263" s="13"/>
      <c r="F263" s="15"/>
      <c r="G263" s="15"/>
      <c r="H263" s="15"/>
      <c r="I263" s="60"/>
      <c r="J263" s="60">
        <f t="shared" si="17"/>
        <v>491.67</v>
      </c>
      <c r="K263" s="60" t="e">
        <f t="shared" si="18"/>
        <v>#DIV/0!</v>
      </c>
      <c r="L263" s="60" t="e">
        <f t="shared" si="19"/>
        <v>#DIV/0!</v>
      </c>
    </row>
    <row r="264" spans="1:12" ht="26.1" customHeight="1">
      <c r="A264" s="13">
        <v>263</v>
      </c>
      <c r="B264" s="15"/>
      <c r="C264" s="15"/>
      <c r="D264" s="15"/>
      <c r="E264" s="13"/>
      <c r="F264" s="15"/>
      <c r="G264" s="15"/>
      <c r="H264" s="15"/>
      <c r="I264" s="60"/>
      <c r="J264" s="60">
        <f t="shared" si="17"/>
        <v>491.67</v>
      </c>
      <c r="K264" s="60" t="e">
        <f t="shared" si="18"/>
        <v>#DIV/0!</v>
      </c>
      <c r="L264" s="60" t="e">
        <f t="shared" si="19"/>
        <v>#DIV/0!</v>
      </c>
    </row>
    <row r="265" spans="1:12" ht="26.1" customHeight="1">
      <c r="A265" s="13">
        <v>264</v>
      </c>
      <c r="B265" s="15"/>
      <c r="C265" s="15"/>
      <c r="D265" s="15"/>
      <c r="E265" s="13"/>
      <c r="F265" s="15"/>
      <c r="G265" s="15"/>
      <c r="H265" s="15"/>
      <c r="I265" s="60"/>
      <c r="J265" s="60">
        <f t="shared" si="17"/>
        <v>491.67</v>
      </c>
      <c r="K265" s="60" t="e">
        <f t="shared" si="18"/>
        <v>#DIV/0!</v>
      </c>
      <c r="L265" s="60" t="e">
        <f t="shared" si="19"/>
        <v>#DIV/0!</v>
      </c>
    </row>
    <row r="266" spans="1:12" ht="26.1" customHeight="1">
      <c r="A266" s="13">
        <v>265</v>
      </c>
      <c r="B266" s="15"/>
      <c r="C266" s="15"/>
      <c r="D266" s="15"/>
      <c r="E266" s="13"/>
      <c r="F266" s="15"/>
      <c r="G266" s="15"/>
      <c r="H266" s="15"/>
      <c r="I266" s="60"/>
      <c r="J266" s="60">
        <f t="shared" si="17"/>
        <v>491.67</v>
      </c>
      <c r="K266" s="60" t="e">
        <f t="shared" si="18"/>
        <v>#DIV/0!</v>
      </c>
      <c r="L266" s="60" t="e">
        <f t="shared" si="19"/>
        <v>#DIV/0!</v>
      </c>
    </row>
    <row r="267" spans="1:12" ht="26.1" customHeight="1">
      <c r="A267" s="13">
        <v>266</v>
      </c>
      <c r="B267" s="15"/>
      <c r="C267" s="15"/>
      <c r="D267" s="15"/>
      <c r="E267" s="13"/>
      <c r="F267" s="15"/>
      <c r="G267" s="15"/>
      <c r="H267" s="15"/>
      <c r="I267" s="60"/>
      <c r="J267" s="60">
        <f t="shared" si="17"/>
        <v>491.67</v>
      </c>
      <c r="K267" s="60" t="e">
        <f t="shared" si="18"/>
        <v>#DIV/0!</v>
      </c>
      <c r="L267" s="60" t="e">
        <f t="shared" si="19"/>
        <v>#DIV/0!</v>
      </c>
    </row>
    <row r="268" spans="1:12" ht="26.1" customHeight="1">
      <c r="A268" s="13">
        <v>267</v>
      </c>
      <c r="B268" s="15"/>
      <c r="C268" s="15"/>
      <c r="D268" s="15"/>
      <c r="E268" s="13"/>
      <c r="F268" s="15"/>
      <c r="G268" s="15"/>
      <c r="H268" s="15"/>
      <c r="I268" s="60"/>
      <c r="J268" s="60">
        <f t="shared" si="17"/>
        <v>491.67</v>
      </c>
      <c r="K268" s="60" t="e">
        <f t="shared" si="18"/>
        <v>#DIV/0!</v>
      </c>
      <c r="L268" s="60" t="e">
        <f t="shared" si="19"/>
        <v>#DIV/0!</v>
      </c>
    </row>
    <row r="269" spans="1:12" ht="26.1" customHeight="1">
      <c r="A269" s="13">
        <v>268</v>
      </c>
      <c r="B269" s="15"/>
      <c r="C269" s="15"/>
      <c r="D269" s="15"/>
      <c r="E269" s="13"/>
      <c r="F269" s="15"/>
      <c r="G269" s="15"/>
      <c r="H269" s="15"/>
      <c r="I269" s="60"/>
      <c r="J269" s="60">
        <f t="shared" si="17"/>
        <v>491.67</v>
      </c>
      <c r="K269" s="60" t="e">
        <f t="shared" si="18"/>
        <v>#DIV/0!</v>
      </c>
      <c r="L269" s="60" t="e">
        <f t="shared" si="19"/>
        <v>#DIV/0!</v>
      </c>
    </row>
    <row r="270" spans="1:12" ht="26.1" customHeight="1">
      <c r="A270" s="13">
        <v>269</v>
      </c>
      <c r="B270" s="15"/>
      <c r="C270" s="15"/>
      <c r="D270" s="15"/>
      <c r="E270" s="13"/>
      <c r="F270" s="15"/>
      <c r="G270" s="15"/>
      <c r="H270" s="15"/>
      <c r="I270" s="60"/>
      <c r="J270" s="60">
        <f t="shared" si="17"/>
        <v>491.67</v>
      </c>
      <c r="K270" s="60" t="e">
        <f t="shared" si="18"/>
        <v>#DIV/0!</v>
      </c>
      <c r="L270" s="60" t="e">
        <f t="shared" si="19"/>
        <v>#DIV/0!</v>
      </c>
    </row>
    <row r="271" spans="1:12" ht="26.1" customHeight="1">
      <c r="A271" s="13">
        <v>270</v>
      </c>
      <c r="B271" s="15"/>
      <c r="C271" s="15"/>
      <c r="D271" s="15"/>
      <c r="E271" s="13"/>
      <c r="F271" s="15"/>
      <c r="G271" s="15"/>
      <c r="H271" s="15"/>
      <c r="I271" s="60"/>
      <c r="J271" s="60">
        <f t="shared" si="17"/>
        <v>491.67</v>
      </c>
      <c r="K271" s="60" t="e">
        <f t="shared" si="18"/>
        <v>#DIV/0!</v>
      </c>
      <c r="L271" s="60" t="e">
        <f t="shared" si="19"/>
        <v>#DIV/0!</v>
      </c>
    </row>
    <row r="272" spans="1:12" ht="26.1" customHeight="1">
      <c r="A272" s="13">
        <v>271</v>
      </c>
      <c r="B272" s="15"/>
      <c r="C272" s="15"/>
      <c r="D272" s="15"/>
      <c r="E272" s="13"/>
      <c r="F272" s="15"/>
      <c r="G272" s="15"/>
      <c r="H272" s="15"/>
      <c r="I272" s="60"/>
      <c r="J272" s="60">
        <f t="shared" si="17"/>
        <v>491.67</v>
      </c>
      <c r="K272" s="60" t="e">
        <f t="shared" si="18"/>
        <v>#DIV/0!</v>
      </c>
      <c r="L272" s="60" t="e">
        <f t="shared" si="19"/>
        <v>#DIV/0!</v>
      </c>
    </row>
    <row r="273" spans="1:12" ht="26.1" customHeight="1">
      <c r="A273" s="13">
        <v>272</v>
      </c>
      <c r="B273" s="15"/>
      <c r="C273" s="15"/>
      <c r="D273" s="15"/>
      <c r="E273" s="13"/>
      <c r="F273" s="15"/>
      <c r="G273" s="15"/>
      <c r="H273" s="15"/>
      <c r="I273" s="60"/>
      <c r="J273" s="60">
        <f t="shared" si="17"/>
        <v>491.67</v>
      </c>
      <c r="K273" s="60" t="e">
        <f t="shared" si="18"/>
        <v>#DIV/0!</v>
      </c>
      <c r="L273" s="60" t="e">
        <f t="shared" si="19"/>
        <v>#DIV/0!</v>
      </c>
    </row>
    <row r="274" spans="1:12" ht="26.1" customHeight="1">
      <c r="A274" s="13">
        <v>273</v>
      </c>
      <c r="B274" s="15"/>
      <c r="C274" s="15"/>
      <c r="D274" s="15"/>
      <c r="E274" s="13"/>
      <c r="F274" s="15"/>
      <c r="G274" s="15"/>
      <c r="H274" s="15"/>
      <c r="I274" s="60"/>
      <c r="J274" s="60">
        <f t="shared" si="17"/>
        <v>491.67</v>
      </c>
      <c r="K274" s="60" t="e">
        <f t="shared" si="18"/>
        <v>#DIV/0!</v>
      </c>
      <c r="L274" s="60" t="e">
        <f t="shared" si="19"/>
        <v>#DIV/0!</v>
      </c>
    </row>
    <row r="275" spans="1:12" ht="26.1" customHeight="1">
      <c r="A275" s="13">
        <v>274</v>
      </c>
      <c r="B275" s="15"/>
      <c r="C275" s="15"/>
      <c r="D275" s="15"/>
      <c r="E275" s="13"/>
      <c r="F275" s="15"/>
      <c r="G275" s="15"/>
      <c r="H275" s="15"/>
      <c r="I275" s="60"/>
      <c r="J275" s="60">
        <f t="shared" si="17"/>
        <v>491.67</v>
      </c>
      <c r="K275" s="60" t="e">
        <f t="shared" si="18"/>
        <v>#DIV/0!</v>
      </c>
      <c r="L275" s="60" t="e">
        <f t="shared" si="19"/>
        <v>#DIV/0!</v>
      </c>
    </row>
    <row r="276" spans="1:12" ht="26.1" customHeight="1">
      <c r="A276" s="13">
        <v>275</v>
      </c>
      <c r="B276" s="15"/>
      <c r="C276" s="15"/>
      <c r="D276" s="15"/>
      <c r="E276" s="13"/>
      <c r="F276" s="15"/>
      <c r="G276" s="15"/>
      <c r="H276" s="15"/>
      <c r="I276" s="60"/>
      <c r="J276" s="60">
        <f t="shared" si="17"/>
        <v>491.67</v>
      </c>
      <c r="K276" s="60" t="e">
        <f t="shared" si="18"/>
        <v>#DIV/0!</v>
      </c>
      <c r="L276" s="60" t="e">
        <f t="shared" si="19"/>
        <v>#DIV/0!</v>
      </c>
    </row>
    <row r="277" spans="1:12" ht="26.1" customHeight="1">
      <c r="A277" s="13">
        <v>276</v>
      </c>
      <c r="B277" s="15"/>
      <c r="C277" s="15"/>
      <c r="D277" s="15"/>
      <c r="E277" s="13"/>
      <c r="F277" s="15"/>
      <c r="G277" s="15"/>
      <c r="H277" s="15"/>
      <c r="I277" s="60"/>
      <c r="J277" s="60">
        <f t="shared" si="17"/>
        <v>491.67</v>
      </c>
      <c r="K277" s="60" t="e">
        <f t="shared" si="18"/>
        <v>#DIV/0!</v>
      </c>
      <c r="L277" s="60" t="e">
        <f t="shared" si="19"/>
        <v>#DIV/0!</v>
      </c>
    </row>
    <row r="278" spans="1:12" ht="26.1" customHeight="1">
      <c r="A278" s="13">
        <v>277</v>
      </c>
      <c r="B278" s="15"/>
      <c r="C278" s="15"/>
      <c r="D278" s="15"/>
      <c r="E278" s="13"/>
      <c r="F278" s="15"/>
      <c r="G278" s="15"/>
      <c r="H278" s="15"/>
      <c r="I278" s="60"/>
      <c r="J278" s="60">
        <f t="shared" si="17"/>
        <v>491.67</v>
      </c>
      <c r="K278" s="60" t="e">
        <f t="shared" si="18"/>
        <v>#DIV/0!</v>
      </c>
      <c r="L278" s="60" t="e">
        <f t="shared" si="19"/>
        <v>#DIV/0!</v>
      </c>
    </row>
    <row r="279" spans="1:12" ht="26.1" customHeight="1">
      <c r="A279" s="13">
        <v>278</v>
      </c>
      <c r="B279" s="15"/>
      <c r="C279" s="15"/>
      <c r="D279" s="15"/>
      <c r="E279" s="13"/>
      <c r="F279" s="15"/>
      <c r="G279" s="15"/>
      <c r="H279" s="15"/>
      <c r="I279" s="60"/>
      <c r="J279" s="60">
        <f t="shared" si="17"/>
        <v>491.67</v>
      </c>
      <c r="K279" s="60" t="e">
        <f t="shared" si="18"/>
        <v>#DIV/0!</v>
      </c>
      <c r="L279" s="60" t="e">
        <f t="shared" si="19"/>
        <v>#DIV/0!</v>
      </c>
    </row>
    <row r="280" spans="1:12" ht="26.1" customHeight="1">
      <c r="A280" s="13">
        <v>279</v>
      </c>
      <c r="B280" s="15"/>
      <c r="C280" s="15"/>
      <c r="D280" s="15"/>
      <c r="E280" s="13"/>
      <c r="F280" s="15"/>
      <c r="G280" s="15"/>
      <c r="H280" s="15"/>
      <c r="I280" s="60"/>
      <c r="J280" s="60">
        <f t="shared" si="17"/>
        <v>491.67</v>
      </c>
      <c r="K280" s="60" t="e">
        <f t="shared" si="18"/>
        <v>#DIV/0!</v>
      </c>
      <c r="L280" s="60" t="e">
        <f t="shared" si="19"/>
        <v>#DIV/0!</v>
      </c>
    </row>
    <row r="281" spans="1:12" ht="26.1" customHeight="1">
      <c r="A281" s="13">
        <v>280</v>
      </c>
      <c r="B281" s="15"/>
      <c r="C281" s="15"/>
      <c r="D281" s="15"/>
      <c r="E281" s="13"/>
      <c r="F281" s="15"/>
      <c r="G281" s="15"/>
      <c r="H281" s="15"/>
      <c r="I281" s="60"/>
      <c r="J281" s="60">
        <f t="shared" si="17"/>
        <v>491.67</v>
      </c>
      <c r="K281" s="60" t="e">
        <f t="shared" si="18"/>
        <v>#DIV/0!</v>
      </c>
      <c r="L281" s="60" t="e">
        <f t="shared" si="19"/>
        <v>#DIV/0!</v>
      </c>
    </row>
    <row r="282" spans="1:12" ht="26.1" customHeight="1">
      <c r="A282" s="13">
        <v>281</v>
      </c>
      <c r="B282" s="15"/>
      <c r="C282" s="15"/>
      <c r="D282" s="15"/>
      <c r="E282" s="13"/>
      <c r="F282" s="15"/>
      <c r="G282" s="15"/>
      <c r="H282" s="15"/>
      <c r="I282" s="60"/>
      <c r="J282" s="60">
        <f t="shared" si="17"/>
        <v>491.67</v>
      </c>
      <c r="K282" s="60" t="e">
        <f t="shared" si="18"/>
        <v>#DIV/0!</v>
      </c>
      <c r="L282" s="60" t="e">
        <f t="shared" si="19"/>
        <v>#DIV/0!</v>
      </c>
    </row>
    <row r="283" spans="1:12" ht="26.1" customHeight="1">
      <c r="A283" s="13">
        <v>282</v>
      </c>
      <c r="B283" s="15"/>
      <c r="C283" s="15"/>
      <c r="D283" s="15"/>
      <c r="E283" s="13"/>
      <c r="F283" s="15"/>
      <c r="G283" s="15"/>
      <c r="H283" s="15"/>
      <c r="I283" s="60"/>
      <c r="J283" s="60">
        <f t="shared" si="17"/>
        <v>491.67</v>
      </c>
      <c r="K283" s="60" t="e">
        <f t="shared" si="18"/>
        <v>#DIV/0!</v>
      </c>
      <c r="L283" s="60" t="e">
        <f t="shared" si="19"/>
        <v>#DIV/0!</v>
      </c>
    </row>
    <row r="284" spans="1:12" ht="26.1" customHeight="1">
      <c r="A284" s="13">
        <v>283</v>
      </c>
      <c r="B284" s="15"/>
      <c r="C284" s="15"/>
      <c r="D284" s="15"/>
      <c r="E284" s="13"/>
      <c r="F284" s="15"/>
      <c r="G284" s="15"/>
      <c r="H284" s="15"/>
      <c r="I284" s="60"/>
      <c r="J284" s="60">
        <f t="shared" ref="J284:J347" si="20">459.67+32+I284*1.8</f>
        <v>491.67</v>
      </c>
      <c r="K284" s="60" t="e">
        <f t="shared" ref="K284:K347" si="21">(10^(F284-G284/(H284+I284)))/(7.5*6.895)</f>
        <v>#DIV/0!</v>
      </c>
      <c r="L284" s="60" t="e">
        <f t="shared" ref="L284:L347" si="22">K284*6.895</f>
        <v>#DIV/0!</v>
      </c>
    </row>
    <row r="285" spans="1:12" ht="26.1" customHeight="1">
      <c r="A285" s="13">
        <v>284</v>
      </c>
      <c r="B285" s="15"/>
      <c r="C285" s="15"/>
      <c r="D285" s="15"/>
      <c r="E285" s="13"/>
      <c r="F285" s="15"/>
      <c r="G285" s="15"/>
      <c r="H285" s="15"/>
      <c r="I285" s="60"/>
      <c r="J285" s="60">
        <f t="shared" si="20"/>
        <v>491.67</v>
      </c>
      <c r="K285" s="60" t="e">
        <f t="shared" si="21"/>
        <v>#DIV/0!</v>
      </c>
      <c r="L285" s="60" t="e">
        <f t="shared" si="22"/>
        <v>#DIV/0!</v>
      </c>
    </row>
    <row r="286" spans="1:12" ht="26.1" customHeight="1">
      <c r="A286" s="13">
        <v>285</v>
      </c>
      <c r="B286" s="15"/>
      <c r="C286" s="15"/>
      <c r="D286" s="15"/>
      <c r="E286" s="13"/>
      <c r="F286" s="15"/>
      <c r="G286" s="15"/>
      <c r="H286" s="15"/>
      <c r="I286" s="60"/>
      <c r="J286" s="60">
        <f t="shared" si="20"/>
        <v>491.67</v>
      </c>
      <c r="K286" s="60" t="e">
        <f t="shared" si="21"/>
        <v>#DIV/0!</v>
      </c>
      <c r="L286" s="60" t="e">
        <f t="shared" si="22"/>
        <v>#DIV/0!</v>
      </c>
    </row>
    <row r="287" spans="1:12" ht="26.1" customHeight="1">
      <c r="A287" s="13">
        <v>286</v>
      </c>
      <c r="B287" s="15"/>
      <c r="C287" s="15"/>
      <c r="D287" s="15"/>
      <c r="E287" s="13"/>
      <c r="F287" s="15"/>
      <c r="G287" s="15"/>
      <c r="H287" s="15"/>
      <c r="I287" s="60"/>
      <c r="J287" s="60">
        <f t="shared" si="20"/>
        <v>491.67</v>
      </c>
      <c r="K287" s="60" t="e">
        <f t="shared" si="21"/>
        <v>#DIV/0!</v>
      </c>
      <c r="L287" s="60" t="e">
        <f t="shared" si="22"/>
        <v>#DIV/0!</v>
      </c>
    </row>
    <row r="288" spans="1:12" ht="26.1" customHeight="1">
      <c r="A288" s="13">
        <v>287</v>
      </c>
      <c r="B288" s="15"/>
      <c r="C288" s="15"/>
      <c r="D288" s="15"/>
      <c r="E288" s="13"/>
      <c r="F288" s="15"/>
      <c r="G288" s="15"/>
      <c r="H288" s="15"/>
      <c r="I288" s="60"/>
      <c r="J288" s="60">
        <f t="shared" si="20"/>
        <v>491.67</v>
      </c>
      <c r="K288" s="60" t="e">
        <f t="shared" si="21"/>
        <v>#DIV/0!</v>
      </c>
      <c r="L288" s="60" t="e">
        <f t="shared" si="22"/>
        <v>#DIV/0!</v>
      </c>
    </row>
    <row r="289" spans="1:12" ht="26.1" customHeight="1">
      <c r="A289" s="13">
        <v>288</v>
      </c>
      <c r="B289" s="15"/>
      <c r="C289" s="15"/>
      <c r="D289" s="15"/>
      <c r="E289" s="13"/>
      <c r="F289" s="15"/>
      <c r="G289" s="15"/>
      <c r="H289" s="15"/>
      <c r="I289" s="60"/>
      <c r="J289" s="60">
        <f t="shared" si="20"/>
        <v>491.67</v>
      </c>
      <c r="K289" s="60" t="e">
        <f t="shared" si="21"/>
        <v>#DIV/0!</v>
      </c>
      <c r="L289" s="60" t="e">
        <f t="shared" si="22"/>
        <v>#DIV/0!</v>
      </c>
    </row>
    <row r="290" spans="1:12" ht="26.1" customHeight="1">
      <c r="A290" s="13">
        <v>289</v>
      </c>
      <c r="B290" s="15"/>
      <c r="C290" s="15"/>
      <c r="D290" s="15"/>
      <c r="E290" s="13"/>
      <c r="F290" s="15"/>
      <c r="G290" s="15"/>
      <c r="H290" s="15"/>
      <c r="I290" s="60"/>
      <c r="J290" s="60">
        <f t="shared" si="20"/>
        <v>491.67</v>
      </c>
      <c r="K290" s="60" t="e">
        <f t="shared" si="21"/>
        <v>#DIV/0!</v>
      </c>
      <c r="L290" s="60" t="e">
        <f t="shared" si="22"/>
        <v>#DIV/0!</v>
      </c>
    </row>
    <row r="291" spans="1:12" ht="26.1" customHeight="1">
      <c r="A291" s="13">
        <v>290</v>
      </c>
      <c r="B291" s="15"/>
      <c r="C291" s="15"/>
      <c r="D291" s="15"/>
      <c r="E291" s="13"/>
      <c r="F291" s="15"/>
      <c r="G291" s="15"/>
      <c r="H291" s="15"/>
      <c r="I291" s="60"/>
      <c r="J291" s="60">
        <f t="shared" si="20"/>
        <v>491.67</v>
      </c>
      <c r="K291" s="60" t="e">
        <f t="shared" si="21"/>
        <v>#DIV/0!</v>
      </c>
      <c r="L291" s="60" t="e">
        <f t="shared" si="22"/>
        <v>#DIV/0!</v>
      </c>
    </row>
    <row r="292" spans="1:12" ht="26.1" customHeight="1">
      <c r="A292" s="13">
        <v>291</v>
      </c>
      <c r="B292" s="15"/>
      <c r="C292" s="15"/>
      <c r="D292" s="15"/>
      <c r="E292" s="13"/>
      <c r="F292" s="15"/>
      <c r="G292" s="15"/>
      <c r="H292" s="15"/>
      <c r="I292" s="60"/>
      <c r="J292" s="60">
        <f t="shared" si="20"/>
        <v>491.67</v>
      </c>
      <c r="K292" s="60" t="e">
        <f t="shared" si="21"/>
        <v>#DIV/0!</v>
      </c>
      <c r="L292" s="60" t="e">
        <f t="shared" si="22"/>
        <v>#DIV/0!</v>
      </c>
    </row>
    <row r="293" spans="1:12" ht="26.1" customHeight="1">
      <c r="A293" s="13">
        <v>292</v>
      </c>
      <c r="B293" s="15"/>
      <c r="C293" s="15"/>
      <c r="D293" s="15"/>
      <c r="E293" s="13"/>
      <c r="F293" s="15"/>
      <c r="G293" s="15"/>
      <c r="H293" s="15"/>
      <c r="I293" s="60"/>
      <c r="J293" s="60">
        <f t="shared" si="20"/>
        <v>491.67</v>
      </c>
      <c r="K293" s="60" t="e">
        <f t="shared" si="21"/>
        <v>#DIV/0!</v>
      </c>
      <c r="L293" s="60" t="e">
        <f t="shared" si="22"/>
        <v>#DIV/0!</v>
      </c>
    </row>
    <row r="294" spans="1:12" ht="26.1" customHeight="1">
      <c r="A294" s="13">
        <v>293</v>
      </c>
      <c r="B294" s="15"/>
      <c r="C294" s="15"/>
      <c r="D294" s="15"/>
      <c r="E294" s="13"/>
      <c r="F294" s="15"/>
      <c r="G294" s="15"/>
      <c r="H294" s="15"/>
      <c r="I294" s="60"/>
      <c r="J294" s="60">
        <f t="shared" si="20"/>
        <v>491.67</v>
      </c>
      <c r="K294" s="60" t="e">
        <f t="shared" si="21"/>
        <v>#DIV/0!</v>
      </c>
      <c r="L294" s="60" t="e">
        <f t="shared" si="22"/>
        <v>#DIV/0!</v>
      </c>
    </row>
    <row r="295" spans="1:12" ht="26.1" customHeight="1">
      <c r="A295" s="13">
        <v>294</v>
      </c>
      <c r="B295" s="15"/>
      <c r="C295" s="15"/>
      <c r="D295" s="15"/>
      <c r="E295" s="13"/>
      <c r="F295" s="15"/>
      <c r="G295" s="15"/>
      <c r="H295" s="15"/>
      <c r="I295" s="60"/>
      <c r="J295" s="60">
        <f t="shared" si="20"/>
        <v>491.67</v>
      </c>
      <c r="K295" s="60" t="e">
        <f t="shared" si="21"/>
        <v>#DIV/0!</v>
      </c>
      <c r="L295" s="60" t="e">
        <f t="shared" si="22"/>
        <v>#DIV/0!</v>
      </c>
    </row>
    <row r="296" spans="1:12" ht="26.1" customHeight="1">
      <c r="A296" s="13">
        <v>295</v>
      </c>
      <c r="B296" s="15"/>
      <c r="C296" s="15"/>
      <c r="D296" s="15"/>
      <c r="E296" s="13"/>
      <c r="F296" s="15"/>
      <c r="G296" s="15"/>
      <c r="H296" s="15"/>
      <c r="I296" s="60"/>
      <c r="J296" s="60">
        <f t="shared" si="20"/>
        <v>491.67</v>
      </c>
      <c r="K296" s="60" t="e">
        <f t="shared" si="21"/>
        <v>#DIV/0!</v>
      </c>
      <c r="L296" s="60" t="e">
        <f t="shared" si="22"/>
        <v>#DIV/0!</v>
      </c>
    </row>
    <row r="297" spans="1:12" ht="26.1" customHeight="1">
      <c r="A297" s="13">
        <v>296</v>
      </c>
      <c r="B297" s="15"/>
      <c r="C297" s="15"/>
      <c r="D297" s="15"/>
      <c r="E297" s="13"/>
      <c r="F297" s="15"/>
      <c r="G297" s="15"/>
      <c r="H297" s="15"/>
      <c r="I297" s="60"/>
      <c r="J297" s="60">
        <f t="shared" si="20"/>
        <v>491.67</v>
      </c>
      <c r="K297" s="60" t="e">
        <f t="shared" si="21"/>
        <v>#DIV/0!</v>
      </c>
      <c r="L297" s="60" t="e">
        <f t="shared" si="22"/>
        <v>#DIV/0!</v>
      </c>
    </row>
    <row r="298" spans="1:12" ht="26.1" customHeight="1">
      <c r="A298" s="13">
        <v>297</v>
      </c>
      <c r="B298" s="15"/>
      <c r="C298" s="15"/>
      <c r="D298" s="15"/>
      <c r="E298" s="13"/>
      <c r="F298" s="15"/>
      <c r="G298" s="15"/>
      <c r="H298" s="15"/>
      <c r="I298" s="60"/>
      <c r="J298" s="60">
        <f t="shared" si="20"/>
        <v>491.67</v>
      </c>
      <c r="K298" s="60" t="e">
        <f t="shared" si="21"/>
        <v>#DIV/0!</v>
      </c>
      <c r="L298" s="60" t="e">
        <f t="shared" si="22"/>
        <v>#DIV/0!</v>
      </c>
    </row>
    <row r="299" spans="1:12" ht="26.1" customHeight="1">
      <c r="A299" s="13">
        <v>298</v>
      </c>
      <c r="B299" s="15"/>
      <c r="C299" s="15"/>
      <c r="D299" s="15"/>
      <c r="E299" s="13"/>
      <c r="F299" s="15"/>
      <c r="G299" s="15"/>
      <c r="H299" s="15"/>
      <c r="I299" s="60"/>
      <c r="J299" s="60">
        <f t="shared" si="20"/>
        <v>491.67</v>
      </c>
      <c r="K299" s="60" t="e">
        <f t="shared" si="21"/>
        <v>#DIV/0!</v>
      </c>
      <c r="L299" s="60" t="e">
        <f t="shared" si="22"/>
        <v>#DIV/0!</v>
      </c>
    </row>
    <row r="300" spans="1:12" ht="26.1" customHeight="1">
      <c r="A300" s="13">
        <v>299</v>
      </c>
      <c r="B300" s="15"/>
      <c r="C300" s="15"/>
      <c r="D300" s="15"/>
      <c r="E300" s="13"/>
      <c r="F300" s="15"/>
      <c r="G300" s="15"/>
      <c r="H300" s="15"/>
      <c r="I300" s="60"/>
      <c r="J300" s="60">
        <f t="shared" si="20"/>
        <v>491.67</v>
      </c>
      <c r="K300" s="60" t="e">
        <f t="shared" si="21"/>
        <v>#DIV/0!</v>
      </c>
      <c r="L300" s="60" t="e">
        <f t="shared" si="22"/>
        <v>#DIV/0!</v>
      </c>
    </row>
    <row r="301" spans="1:12" ht="26.1" customHeight="1">
      <c r="A301" s="13">
        <v>300</v>
      </c>
      <c r="B301" s="15"/>
      <c r="C301" s="15"/>
      <c r="D301" s="15"/>
      <c r="E301" s="13"/>
      <c r="F301" s="15"/>
      <c r="G301" s="15"/>
      <c r="H301" s="15"/>
      <c r="I301" s="60"/>
      <c r="J301" s="60">
        <f t="shared" si="20"/>
        <v>491.67</v>
      </c>
      <c r="K301" s="60" t="e">
        <f t="shared" si="21"/>
        <v>#DIV/0!</v>
      </c>
      <c r="L301" s="60" t="e">
        <f t="shared" si="22"/>
        <v>#DIV/0!</v>
      </c>
    </row>
    <row r="302" spans="1:12" ht="26.1" customHeight="1">
      <c r="A302" s="13">
        <v>301</v>
      </c>
      <c r="B302" s="15"/>
      <c r="C302" s="15"/>
      <c r="D302" s="15"/>
      <c r="E302" s="13"/>
      <c r="F302" s="15"/>
      <c r="G302" s="15"/>
      <c r="H302" s="15"/>
      <c r="I302" s="60"/>
      <c r="J302" s="60">
        <f t="shared" si="20"/>
        <v>491.67</v>
      </c>
      <c r="K302" s="60" t="e">
        <f t="shared" si="21"/>
        <v>#DIV/0!</v>
      </c>
      <c r="L302" s="60" t="e">
        <f t="shared" si="22"/>
        <v>#DIV/0!</v>
      </c>
    </row>
    <row r="303" spans="1:12" ht="26.1" customHeight="1">
      <c r="A303" s="13">
        <v>302</v>
      </c>
      <c r="B303" s="15"/>
      <c r="C303" s="15"/>
      <c r="D303" s="15"/>
      <c r="E303" s="13"/>
      <c r="F303" s="15"/>
      <c r="G303" s="15"/>
      <c r="H303" s="15"/>
      <c r="I303" s="60"/>
      <c r="J303" s="60">
        <f t="shared" si="20"/>
        <v>491.67</v>
      </c>
      <c r="K303" s="60" t="e">
        <f t="shared" si="21"/>
        <v>#DIV/0!</v>
      </c>
      <c r="L303" s="60" t="e">
        <f t="shared" si="22"/>
        <v>#DIV/0!</v>
      </c>
    </row>
    <row r="304" spans="1:12" ht="26.1" customHeight="1">
      <c r="A304" s="13">
        <v>303</v>
      </c>
      <c r="B304" s="15"/>
      <c r="C304" s="15"/>
      <c r="D304" s="15"/>
      <c r="E304" s="13"/>
      <c r="F304" s="15"/>
      <c r="G304" s="15"/>
      <c r="H304" s="15"/>
      <c r="I304" s="60"/>
      <c r="J304" s="60">
        <f t="shared" si="20"/>
        <v>491.67</v>
      </c>
      <c r="K304" s="60" t="e">
        <f t="shared" si="21"/>
        <v>#DIV/0!</v>
      </c>
      <c r="L304" s="60" t="e">
        <f t="shared" si="22"/>
        <v>#DIV/0!</v>
      </c>
    </row>
    <row r="305" spans="1:12" ht="26.1" customHeight="1">
      <c r="A305" s="13">
        <v>304</v>
      </c>
      <c r="B305" s="15"/>
      <c r="C305" s="15"/>
      <c r="D305" s="15"/>
      <c r="E305" s="13"/>
      <c r="F305" s="15"/>
      <c r="G305" s="15"/>
      <c r="H305" s="15"/>
      <c r="I305" s="60"/>
      <c r="J305" s="60">
        <f t="shared" si="20"/>
        <v>491.67</v>
      </c>
      <c r="K305" s="60" t="e">
        <f t="shared" si="21"/>
        <v>#DIV/0!</v>
      </c>
      <c r="L305" s="60" t="e">
        <f t="shared" si="22"/>
        <v>#DIV/0!</v>
      </c>
    </row>
    <row r="306" spans="1:12" ht="26.1" customHeight="1">
      <c r="A306" s="13">
        <v>305</v>
      </c>
      <c r="B306" s="15"/>
      <c r="C306" s="15"/>
      <c r="D306" s="15"/>
      <c r="E306" s="13"/>
      <c r="F306" s="15"/>
      <c r="G306" s="15"/>
      <c r="H306" s="15"/>
      <c r="I306" s="60"/>
      <c r="J306" s="60">
        <f t="shared" si="20"/>
        <v>491.67</v>
      </c>
      <c r="K306" s="60" t="e">
        <f t="shared" si="21"/>
        <v>#DIV/0!</v>
      </c>
      <c r="L306" s="60" t="e">
        <f t="shared" si="22"/>
        <v>#DIV/0!</v>
      </c>
    </row>
    <row r="307" spans="1:12" ht="26.1" customHeight="1">
      <c r="A307" s="13">
        <v>306</v>
      </c>
      <c r="B307" s="15"/>
      <c r="C307" s="15"/>
      <c r="D307" s="15"/>
      <c r="E307" s="13"/>
      <c r="F307" s="15"/>
      <c r="G307" s="15"/>
      <c r="H307" s="15"/>
      <c r="I307" s="60"/>
      <c r="J307" s="60">
        <f t="shared" si="20"/>
        <v>491.67</v>
      </c>
      <c r="K307" s="60" t="e">
        <f t="shared" si="21"/>
        <v>#DIV/0!</v>
      </c>
      <c r="L307" s="60" t="e">
        <f t="shared" si="22"/>
        <v>#DIV/0!</v>
      </c>
    </row>
    <row r="308" spans="1:12" ht="26.1" customHeight="1">
      <c r="A308" s="13">
        <v>307</v>
      </c>
      <c r="B308" s="15"/>
      <c r="C308" s="15"/>
      <c r="D308" s="15"/>
      <c r="E308" s="13"/>
      <c r="F308" s="15"/>
      <c r="G308" s="15"/>
      <c r="H308" s="15"/>
      <c r="I308" s="60"/>
      <c r="J308" s="60">
        <f t="shared" si="20"/>
        <v>491.67</v>
      </c>
      <c r="K308" s="60" t="e">
        <f t="shared" si="21"/>
        <v>#DIV/0!</v>
      </c>
      <c r="L308" s="60" t="e">
        <f t="shared" si="22"/>
        <v>#DIV/0!</v>
      </c>
    </row>
    <row r="309" spans="1:12" ht="26.1" customHeight="1">
      <c r="A309" s="13">
        <v>308</v>
      </c>
      <c r="B309" s="15"/>
      <c r="C309" s="15"/>
      <c r="D309" s="15"/>
      <c r="E309" s="13"/>
      <c r="F309" s="15"/>
      <c r="G309" s="15"/>
      <c r="H309" s="15"/>
      <c r="I309" s="60"/>
      <c r="J309" s="60">
        <f t="shared" si="20"/>
        <v>491.67</v>
      </c>
      <c r="K309" s="60" t="e">
        <f t="shared" si="21"/>
        <v>#DIV/0!</v>
      </c>
      <c r="L309" s="60" t="e">
        <f t="shared" si="22"/>
        <v>#DIV/0!</v>
      </c>
    </row>
    <row r="310" spans="1:12" ht="26.1" customHeight="1">
      <c r="A310" s="13">
        <v>309</v>
      </c>
      <c r="B310" s="15"/>
      <c r="C310" s="15"/>
      <c r="D310" s="15"/>
      <c r="E310" s="13"/>
      <c r="F310" s="15"/>
      <c r="G310" s="15"/>
      <c r="H310" s="15"/>
      <c r="I310" s="60"/>
      <c r="J310" s="60">
        <f t="shared" si="20"/>
        <v>491.67</v>
      </c>
      <c r="K310" s="60" t="e">
        <f t="shared" si="21"/>
        <v>#DIV/0!</v>
      </c>
      <c r="L310" s="60" t="e">
        <f t="shared" si="22"/>
        <v>#DIV/0!</v>
      </c>
    </row>
    <row r="311" spans="1:12" ht="26.1" customHeight="1">
      <c r="A311" s="13">
        <v>310</v>
      </c>
      <c r="B311" s="15"/>
      <c r="C311" s="15"/>
      <c r="D311" s="15"/>
      <c r="E311" s="13"/>
      <c r="F311" s="15"/>
      <c r="G311" s="15"/>
      <c r="H311" s="15"/>
      <c r="I311" s="60"/>
      <c r="J311" s="60">
        <f t="shared" si="20"/>
        <v>491.67</v>
      </c>
      <c r="K311" s="60" t="e">
        <f t="shared" si="21"/>
        <v>#DIV/0!</v>
      </c>
      <c r="L311" s="60" t="e">
        <f t="shared" si="22"/>
        <v>#DIV/0!</v>
      </c>
    </row>
    <row r="312" spans="1:12" ht="26.1" customHeight="1">
      <c r="A312" s="13">
        <v>311</v>
      </c>
      <c r="B312" s="15"/>
      <c r="C312" s="15"/>
      <c r="D312" s="15"/>
      <c r="E312" s="13"/>
      <c r="F312" s="15"/>
      <c r="G312" s="15"/>
      <c r="H312" s="15"/>
      <c r="I312" s="60"/>
      <c r="J312" s="60">
        <f t="shared" si="20"/>
        <v>491.67</v>
      </c>
      <c r="K312" s="60" t="e">
        <f t="shared" si="21"/>
        <v>#DIV/0!</v>
      </c>
      <c r="L312" s="60" t="e">
        <f t="shared" si="22"/>
        <v>#DIV/0!</v>
      </c>
    </row>
    <row r="313" spans="1:12" ht="26.1" customHeight="1">
      <c r="A313" s="13">
        <v>312</v>
      </c>
      <c r="B313" s="15"/>
      <c r="C313" s="15"/>
      <c r="D313" s="15"/>
      <c r="E313" s="13"/>
      <c r="F313" s="15"/>
      <c r="G313" s="15"/>
      <c r="H313" s="15"/>
      <c r="I313" s="60"/>
      <c r="J313" s="60">
        <f t="shared" si="20"/>
        <v>491.67</v>
      </c>
      <c r="K313" s="60" t="e">
        <f t="shared" si="21"/>
        <v>#DIV/0!</v>
      </c>
      <c r="L313" s="60" t="e">
        <f t="shared" si="22"/>
        <v>#DIV/0!</v>
      </c>
    </row>
    <row r="314" spans="1:12" ht="26.1" customHeight="1">
      <c r="A314" s="13">
        <v>313</v>
      </c>
      <c r="B314" s="15"/>
      <c r="C314" s="15"/>
      <c r="D314" s="15"/>
      <c r="E314" s="13"/>
      <c r="F314" s="15"/>
      <c r="G314" s="15"/>
      <c r="H314" s="15"/>
      <c r="I314" s="60"/>
      <c r="J314" s="60">
        <f t="shared" si="20"/>
        <v>491.67</v>
      </c>
      <c r="K314" s="60" t="e">
        <f t="shared" si="21"/>
        <v>#DIV/0!</v>
      </c>
      <c r="L314" s="60" t="e">
        <f t="shared" si="22"/>
        <v>#DIV/0!</v>
      </c>
    </row>
    <row r="315" spans="1:12" ht="26.1" customHeight="1">
      <c r="A315" s="13">
        <v>314</v>
      </c>
      <c r="B315" s="15"/>
      <c r="C315" s="15"/>
      <c r="D315" s="15"/>
      <c r="E315" s="13"/>
      <c r="F315" s="15"/>
      <c r="G315" s="15"/>
      <c r="H315" s="15"/>
      <c r="I315" s="60"/>
      <c r="J315" s="60">
        <f t="shared" si="20"/>
        <v>491.67</v>
      </c>
      <c r="K315" s="60" t="e">
        <f t="shared" si="21"/>
        <v>#DIV/0!</v>
      </c>
      <c r="L315" s="60" t="e">
        <f t="shared" si="22"/>
        <v>#DIV/0!</v>
      </c>
    </row>
    <row r="316" spans="1:12" ht="26.1" customHeight="1">
      <c r="A316" s="13">
        <v>315</v>
      </c>
      <c r="B316" s="15"/>
      <c r="C316" s="15"/>
      <c r="D316" s="15"/>
      <c r="E316" s="13"/>
      <c r="F316" s="15"/>
      <c r="G316" s="15"/>
      <c r="H316" s="15"/>
      <c r="I316" s="60"/>
      <c r="J316" s="60">
        <f t="shared" si="20"/>
        <v>491.67</v>
      </c>
      <c r="K316" s="60" t="e">
        <f t="shared" si="21"/>
        <v>#DIV/0!</v>
      </c>
      <c r="L316" s="60" t="e">
        <f t="shared" si="22"/>
        <v>#DIV/0!</v>
      </c>
    </row>
    <row r="317" spans="1:12" ht="26.1" customHeight="1">
      <c r="A317" s="13">
        <v>316</v>
      </c>
      <c r="B317" s="15"/>
      <c r="C317" s="15"/>
      <c r="D317" s="15"/>
      <c r="E317" s="13"/>
      <c r="F317" s="15"/>
      <c r="G317" s="15"/>
      <c r="H317" s="15"/>
      <c r="I317" s="60"/>
      <c r="J317" s="60">
        <f t="shared" si="20"/>
        <v>491.67</v>
      </c>
      <c r="K317" s="60" t="e">
        <f t="shared" si="21"/>
        <v>#DIV/0!</v>
      </c>
      <c r="L317" s="60" t="e">
        <f t="shared" si="22"/>
        <v>#DIV/0!</v>
      </c>
    </row>
    <row r="318" spans="1:12" ht="26.1" customHeight="1">
      <c r="A318" s="13">
        <v>317</v>
      </c>
      <c r="B318" s="15"/>
      <c r="C318" s="15"/>
      <c r="D318" s="15"/>
      <c r="E318" s="13"/>
      <c r="F318" s="15"/>
      <c r="G318" s="15"/>
      <c r="H318" s="15"/>
      <c r="I318" s="60"/>
      <c r="J318" s="60">
        <f t="shared" si="20"/>
        <v>491.67</v>
      </c>
      <c r="K318" s="60" t="e">
        <f t="shared" si="21"/>
        <v>#DIV/0!</v>
      </c>
      <c r="L318" s="60" t="e">
        <f t="shared" si="22"/>
        <v>#DIV/0!</v>
      </c>
    </row>
    <row r="319" spans="1:12" ht="26.1" customHeight="1">
      <c r="A319" s="13">
        <v>318</v>
      </c>
      <c r="B319" s="15"/>
      <c r="C319" s="15"/>
      <c r="D319" s="15"/>
      <c r="E319" s="13"/>
      <c r="F319" s="15"/>
      <c r="G319" s="15"/>
      <c r="H319" s="15"/>
      <c r="I319" s="60"/>
      <c r="J319" s="60">
        <f t="shared" si="20"/>
        <v>491.67</v>
      </c>
      <c r="K319" s="60" t="e">
        <f t="shared" si="21"/>
        <v>#DIV/0!</v>
      </c>
      <c r="L319" s="60" t="e">
        <f t="shared" si="22"/>
        <v>#DIV/0!</v>
      </c>
    </row>
    <row r="320" spans="1:12" ht="26.1" customHeight="1">
      <c r="A320" s="13">
        <v>319</v>
      </c>
      <c r="B320" s="15"/>
      <c r="C320" s="15"/>
      <c r="D320" s="15"/>
      <c r="E320" s="13"/>
      <c r="F320" s="15"/>
      <c r="G320" s="15"/>
      <c r="H320" s="15"/>
      <c r="I320" s="60"/>
      <c r="J320" s="60">
        <f t="shared" si="20"/>
        <v>491.67</v>
      </c>
      <c r="K320" s="60" t="e">
        <f t="shared" si="21"/>
        <v>#DIV/0!</v>
      </c>
      <c r="L320" s="60" t="e">
        <f t="shared" si="22"/>
        <v>#DIV/0!</v>
      </c>
    </row>
    <row r="321" spans="1:12" ht="26.1" customHeight="1">
      <c r="A321" s="13">
        <v>320</v>
      </c>
      <c r="B321" s="15"/>
      <c r="C321" s="15"/>
      <c r="D321" s="15"/>
      <c r="E321" s="13"/>
      <c r="F321" s="15"/>
      <c r="G321" s="15"/>
      <c r="H321" s="15"/>
      <c r="I321" s="60"/>
      <c r="J321" s="60">
        <f t="shared" si="20"/>
        <v>491.67</v>
      </c>
      <c r="K321" s="60" t="e">
        <f t="shared" si="21"/>
        <v>#DIV/0!</v>
      </c>
      <c r="L321" s="60" t="e">
        <f t="shared" si="22"/>
        <v>#DIV/0!</v>
      </c>
    </row>
    <row r="322" spans="1:12" ht="26.1" customHeight="1">
      <c r="A322" s="13">
        <v>321</v>
      </c>
      <c r="B322" s="15"/>
      <c r="C322" s="15"/>
      <c r="D322" s="15"/>
      <c r="E322" s="13"/>
      <c r="F322" s="15"/>
      <c r="G322" s="15"/>
      <c r="H322" s="15"/>
      <c r="I322" s="60"/>
      <c r="J322" s="60">
        <f t="shared" si="20"/>
        <v>491.67</v>
      </c>
      <c r="K322" s="60" t="e">
        <f t="shared" si="21"/>
        <v>#DIV/0!</v>
      </c>
      <c r="L322" s="60" t="e">
        <f t="shared" si="22"/>
        <v>#DIV/0!</v>
      </c>
    </row>
    <row r="323" spans="1:12" ht="26.1" customHeight="1">
      <c r="A323" s="13">
        <v>322</v>
      </c>
      <c r="B323" s="15"/>
      <c r="C323" s="15"/>
      <c r="D323" s="15"/>
      <c r="E323" s="13"/>
      <c r="F323" s="15"/>
      <c r="G323" s="15"/>
      <c r="H323" s="15"/>
      <c r="I323" s="60"/>
      <c r="J323" s="60">
        <f t="shared" si="20"/>
        <v>491.67</v>
      </c>
      <c r="K323" s="60" t="e">
        <f t="shared" si="21"/>
        <v>#DIV/0!</v>
      </c>
      <c r="L323" s="60" t="e">
        <f t="shared" si="22"/>
        <v>#DIV/0!</v>
      </c>
    </row>
    <row r="324" spans="1:12" ht="26.1" customHeight="1">
      <c r="A324" s="13">
        <v>323</v>
      </c>
      <c r="B324" s="15"/>
      <c r="C324" s="15"/>
      <c r="D324" s="15"/>
      <c r="E324" s="13"/>
      <c r="F324" s="15"/>
      <c r="G324" s="15"/>
      <c r="H324" s="15"/>
      <c r="I324" s="60"/>
      <c r="J324" s="60">
        <f t="shared" si="20"/>
        <v>491.67</v>
      </c>
      <c r="K324" s="60" t="e">
        <f t="shared" si="21"/>
        <v>#DIV/0!</v>
      </c>
      <c r="L324" s="60" t="e">
        <f t="shared" si="22"/>
        <v>#DIV/0!</v>
      </c>
    </row>
    <row r="325" spans="1:12" ht="26.1" customHeight="1">
      <c r="A325" s="13">
        <v>324</v>
      </c>
      <c r="B325" s="15"/>
      <c r="C325" s="15"/>
      <c r="D325" s="15"/>
      <c r="E325" s="13"/>
      <c r="F325" s="15"/>
      <c r="G325" s="15"/>
      <c r="H325" s="15"/>
      <c r="I325" s="60"/>
      <c r="J325" s="60">
        <f t="shared" si="20"/>
        <v>491.67</v>
      </c>
      <c r="K325" s="60" t="e">
        <f t="shared" si="21"/>
        <v>#DIV/0!</v>
      </c>
      <c r="L325" s="60" t="e">
        <f t="shared" si="22"/>
        <v>#DIV/0!</v>
      </c>
    </row>
    <row r="326" spans="1:12" ht="26.1" customHeight="1">
      <c r="A326" s="13">
        <v>325</v>
      </c>
      <c r="B326" s="15"/>
      <c r="C326" s="15"/>
      <c r="D326" s="15"/>
      <c r="E326" s="13"/>
      <c r="F326" s="15"/>
      <c r="G326" s="15"/>
      <c r="H326" s="15"/>
      <c r="I326" s="60"/>
      <c r="J326" s="60">
        <f t="shared" si="20"/>
        <v>491.67</v>
      </c>
      <c r="K326" s="60" t="e">
        <f t="shared" si="21"/>
        <v>#DIV/0!</v>
      </c>
      <c r="L326" s="60" t="e">
        <f t="shared" si="22"/>
        <v>#DIV/0!</v>
      </c>
    </row>
    <row r="327" spans="1:12" ht="26.1" customHeight="1">
      <c r="A327" s="13">
        <v>326</v>
      </c>
      <c r="B327" s="15"/>
      <c r="C327" s="15"/>
      <c r="D327" s="15"/>
      <c r="E327" s="13"/>
      <c r="F327" s="15"/>
      <c r="G327" s="15"/>
      <c r="H327" s="15"/>
      <c r="I327" s="60"/>
      <c r="J327" s="60">
        <f t="shared" si="20"/>
        <v>491.67</v>
      </c>
      <c r="K327" s="60" t="e">
        <f t="shared" si="21"/>
        <v>#DIV/0!</v>
      </c>
      <c r="L327" s="60" t="e">
        <f t="shared" si="22"/>
        <v>#DIV/0!</v>
      </c>
    </row>
    <row r="328" spans="1:12" ht="26.1" customHeight="1">
      <c r="A328" s="13">
        <v>327</v>
      </c>
      <c r="B328" s="15"/>
      <c r="C328" s="15"/>
      <c r="D328" s="15"/>
      <c r="E328" s="13"/>
      <c r="F328" s="15"/>
      <c r="G328" s="15"/>
      <c r="H328" s="15"/>
      <c r="I328" s="60"/>
      <c r="J328" s="60">
        <f t="shared" si="20"/>
        <v>491.67</v>
      </c>
      <c r="K328" s="60" t="e">
        <f t="shared" si="21"/>
        <v>#DIV/0!</v>
      </c>
      <c r="L328" s="60" t="e">
        <f t="shared" si="22"/>
        <v>#DIV/0!</v>
      </c>
    </row>
    <row r="329" spans="1:12" ht="26.1" customHeight="1">
      <c r="A329" s="13">
        <v>328</v>
      </c>
      <c r="B329" s="15"/>
      <c r="C329" s="15"/>
      <c r="D329" s="15"/>
      <c r="E329" s="13"/>
      <c r="F329" s="15"/>
      <c r="G329" s="15"/>
      <c r="H329" s="15"/>
      <c r="I329" s="60"/>
      <c r="J329" s="60">
        <f t="shared" si="20"/>
        <v>491.67</v>
      </c>
      <c r="K329" s="60" t="e">
        <f t="shared" si="21"/>
        <v>#DIV/0!</v>
      </c>
      <c r="L329" s="60" t="e">
        <f t="shared" si="22"/>
        <v>#DIV/0!</v>
      </c>
    </row>
    <row r="330" spans="1:12" ht="26.1" customHeight="1">
      <c r="A330" s="13">
        <v>329</v>
      </c>
      <c r="B330" s="15"/>
      <c r="C330" s="15"/>
      <c r="D330" s="15"/>
      <c r="E330" s="13"/>
      <c r="F330" s="15"/>
      <c r="G330" s="15"/>
      <c r="H330" s="15"/>
      <c r="I330" s="60"/>
      <c r="J330" s="60">
        <f t="shared" si="20"/>
        <v>491.67</v>
      </c>
      <c r="K330" s="60" t="e">
        <f t="shared" si="21"/>
        <v>#DIV/0!</v>
      </c>
      <c r="L330" s="60" t="e">
        <f t="shared" si="22"/>
        <v>#DIV/0!</v>
      </c>
    </row>
    <row r="331" spans="1:12" ht="26.1" customHeight="1">
      <c r="A331" s="13">
        <v>330</v>
      </c>
      <c r="B331" s="15"/>
      <c r="C331" s="15"/>
      <c r="D331" s="15"/>
      <c r="E331" s="13"/>
      <c r="F331" s="15"/>
      <c r="G331" s="15"/>
      <c r="H331" s="15"/>
      <c r="I331" s="60"/>
      <c r="J331" s="60">
        <f t="shared" si="20"/>
        <v>491.67</v>
      </c>
      <c r="K331" s="60" t="e">
        <f t="shared" si="21"/>
        <v>#DIV/0!</v>
      </c>
      <c r="L331" s="60" t="e">
        <f t="shared" si="22"/>
        <v>#DIV/0!</v>
      </c>
    </row>
    <row r="332" spans="1:12" ht="26.1" customHeight="1">
      <c r="A332" s="13">
        <v>331</v>
      </c>
      <c r="B332" s="15"/>
      <c r="C332" s="15"/>
      <c r="D332" s="15"/>
      <c r="E332" s="13"/>
      <c r="F332" s="15"/>
      <c r="G332" s="15"/>
      <c r="H332" s="15"/>
      <c r="I332" s="60"/>
      <c r="J332" s="60">
        <f t="shared" si="20"/>
        <v>491.67</v>
      </c>
      <c r="K332" s="60" t="e">
        <f t="shared" si="21"/>
        <v>#DIV/0!</v>
      </c>
      <c r="L332" s="60" t="e">
        <f t="shared" si="22"/>
        <v>#DIV/0!</v>
      </c>
    </row>
    <row r="333" spans="1:12" ht="26.1" customHeight="1">
      <c r="A333" s="13">
        <v>332</v>
      </c>
      <c r="B333" s="15"/>
      <c r="C333" s="15"/>
      <c r="D333" s="15"/>
      <c r="E333" s="13"/>
      <c r="F333" s="15"/>
      <c r="G333" s="15"/>
      <c r="H333" s="15"/>
      <c r="I333" s="60"/>
      <c r="J333" s="60">
        <f t="shared" si="20"/>
        <v>491.67</v>
      </c>
      <c r="K333" s="60" t="e">
        <f t="shared" si="21"/>
        <v>#DIV/0!</v>
      </c>
      <c r="L333" s="60" t="e">
        <f t="shared" si="22"/>
        <v>#DIV/0!</v>
      </c>
    </row>
    <row r="334" spans="1:12" ht="26.1" customHeight="1">
      <c r="A334" s="13">
        <v>333</v>
      </c>
      <c r="B334" s="15"/>
      <c r="C334" s="15"/>
      <c r="D334" s="15"/>
      <c r="E334" s="13"/>
      <c r="F334" s="15"/>
      <c r="G334" s="15"/>
      <c r="H334" s="15"/>
      <c r="I334" s="60"/>
      <c r="J334" s="60">
        <f t="shared" si="20"/>
        <v>491.67</v>
      </c>
      <c r="K334" s="60" t="e">
        <f t="shared" si="21"/>
        <v>#DIV/0!</v>
      </c>
      <c r="L334" s="60" t="e">
        <f t="shared" si="22"/>
        <v>#DIV/0!</v>
      </c>
    </row>
    <row r="335" spans="1:12" ht="26.1" customHeight="1">
      <c r="A335" s="13">
        <v>334</v>
      </c>
      <c r="B335" s="15"/>
      <c r="C335" s="15"/>
      <c r="D335" s="15"/>
      <c r="E335" s="13"/>
      <c r="F335" s="15"/>
      <c r="G335" s="15"/>
      <c r="H335" s="15"/>
      <c r="I335" s="60"/>
      <c r="J335" s="60">
        <f t="shared" si="20"/>
        <v>491.67</v>
      </c>
      <c r="K335" s="60" t="e">
        <f t="shared" si="21"/>
        <v>#DIV/0!</v>
      </c>
      <c r="L335" s="60" t="e">
        <f t="shared" si="22"/>
        <v>#DIV/0!</v>
      </c>
    </row>
    <row r="336" spans="1:12" ht="26.1" customHeight="1">
      <c r="A336" s="13">
        <v>335</v>
      </c>
      <c r="B336" s="15"/>
      <c r="C336" s="15"/>
      <c r="D336" s="15"/>
      <c r="E336" s="13"/>
      <c r="F336" s="15"/>
      <c r="G336" s="15"/>
      <c r="H336" s="15"/>
      <c r="I336" s="60"/>
      <c r="J336" s="60">
        <f t="shared" si="20"/>
        <v>491.67</v>
      </c>
      <c r="K336" s="60" t="e">
        <f t="shared" si="21"/>
        <v>#DIV/0!</v>
      </c>
      <c r="L336" s="60" t="e">
        <f t="shared" si="22"/>
        <v>#DIV/0!</v>
      </c>
    </row>
    <row r="337" spans="1:12" ht="26.1" customHeight="1">
      <c r="A337" s="13">
        <v>336</v>
      </c>
      <c r="B337" s="15"/>
      <c r="C337" s="15"/>
      <c r="D337" s="15"/>
      <c r="E337" s="13"/>
      <c r="F337" s="15"/>
      <c r="G337" s="15"/>
      <c r="H337" s="15"/>
      <c r="I337" s="60"/>
      <c r="J337" s="60">
        <f t="shared" si="20"/>
        <v>491.67</v>
      </c>
      <c r="K337" s="60" t="e">
        <f t="shared" si="21"/>
        <v>#DIV/0!</v>
      </c>
      <c r="L337" s="60" t="e">
        <f t="shared" si="22"/>
        <v>#DIV/0!</v>
      </c>
    </row>
    <row r="338" spans="1:12" ht="26.1" customHeight="1">
      <c r="A338" s="13">
        <v>337</v>
      </c>
      <c r="B338" s="15"/>
      <c r="C338" s="15"/>
      <c r="D338" s="15"/>
      <c r="E338" s="13"/>
      <c r="F338" s="15"/>
      <c r="G338" s="15"/>
      <c r="H338" s="15"/>
      <c r="I338" s="60"/>
      <c r="J338" s="60">
        <f t="shared" si="20"/>
        <v>491.67</v>
      </c>
      <c r="K338" s="60" t="e">
        <f t="shared" si="21"/>
        <v>#DIV/0!</v>
      </c>
      <c r="L338" s="60" t="e">
        <f t="shared" si="22"/>
        <v>#DIV/0!</v>
      </c>
    </row>
    <row r="339" spans="1:12" ht="26.1" customHeight="1">
      <c r="A339" s="13">
        <v>338</v>
      </c>
      <c r="B339" s="15"/>
      <c r="C339" s="15"/>
      <c r="D339" s="15"/>
      <c r="E339" s="13"/>
      <c r="F339" s="15"/>
      <c r="G339" s="15"/>
      <c r="H339" s="15"/>
      <c r="I339" s="60"/>
      <c r="J339" s="60">
        <f t="shared" si="20"/>
        <v>491.67</v>
      </c>
      <c r="K339" s="60" t="e">
        <f t="shared" si="21"/>
        <v>#DIV/0!</v>
      </c>
      <c r="L339" s="60" t="e">
        <f t="shared" si="22"/>
        <v>#DIV/0!</v>
      </c>
    </row>
    <row r="340" spans="1:12" ht="26.1" customHeight="1">
      <c r="A340" s="13">
        <v>339</v>
      </c>
      <c r="B340" s="15"/>
      <c r="C340" s="15"/>
      <c r="D340" s="15"/>
      <c r="E340" s="13"/>
      <c r="F340" s="15"/>
      <c r="G340" s="15"/>
      <c r="H340" s="15"/>
      <c r="I340" s="60"/>
      <c r="J340" s="60">
        <f t="shared" si="20"/>
        <v>491.67</v>
      </c>
      <c r="K340" s="60" t="e">
        <f t="shared" si="21"/>
        <v>#DIV/0!</v>
      </c>
      <c r="L340" s="60" t="e">
        <f t="shared" si="22"/>
        <v>#DIV/0!</v>
      </c>
    </row>
    <row r="341" spans="1:12" ht="26.1" customHeight="1">
      <c r="A341" s="13">
        <v>340</v>
      </c>
      <c r="B341" s="15"/>
      <c r="C341" s="15"/>
      <c r="D341" s="15"/>
      <c r="E341" s="13"/>
      <c r="F341" s="15"/>
      <c r="G341" s="15"/>
      <c r="H341" s="15"/>
      <c r="I341" s="60"/>
      <c r="J341" s="60">
        <f t="shared" si="20"/>
        <v>491.67</v>
      </c>
      <c r="K341" s="60" t="e">
        <f t="shared" si="21"/>
        <v>#DIV/0!</v>
      </c>
      <c r="L341" s="60" t="e">
        <f t="shared" si="22"/>
        <v>#DIV/0!</v>
      </c>
    </row>
    <row r="342" spans="1:12" ht="26.1" customHeight="1">
      <c r="A342" s="13">
        <v>341</v>
      </c>
      <c r="B342" s="15"/>
      <c r="C342" s="15"/>
      <c r="D342" s="15"/>
      <c r="E342" s="13"/>
      <c r="F342" s="15"/>
      <c r="G342" s="15"/>
      <c r="H342" s="15"/>
      <c r="I342" s="60"/>
      <c r="J342" s="60">
        <f t="shared" si="20"/>
        <v>491.67</v>
      </c>
      <c r="K342" s="60" t="e">
        <f t="shared" si="21"/>
        <v>#DIV/0!</v>
      </c>
      <c r="L342" s="60" t="e">
        <f t="shared" si="22"/>
        <v>#DIV/0!</v>
      </c>
    </row>
    <row r="343" spans="1:12" ht="26.1" customHeight="1">
      <c r="A343" s="13">
        <v>342</v>
      </c>
      <c r="B343" s="15"/>
      <c r="C343" s="15"/>
      <c r="D343" s="15"/>
      <c r="E343" s="13"/>
      <c r="F343" s="15"/>
      <c r="G343" s="15"/>
      <c r="H343" s="15"/>
      <c r="I343" s="60"/>
      <c r="J343" s="60">
        <f t="shared" si="20"/>
        <v>491.67</v>
      </c>
      <c r="K343" s="60" t="e">
        <f t="shared" si="21"/>
        <v>#DIV/0!</v>
      </c>
      <c r="L343" s="60" t="e">
        <f t="shared" si="22"/>
        <v>#DIV/0!</v>
      </c>
    </row>
    <row r="344" spans="1:12" ht="26.1" customHeight="1">
      <c r="A344" s="13">
        <v>343</v>
      </c>
      <c r="B344" s="15"/>
      <c r="C344" s="15"/>
      <c r="D344" s="15"/>
      <c r="E344" s="13"/>
      <c r="F344" s="15"/>
      <c r="G344" s="15"/>
      <c r="H344" s="15"/>
      <c r="I344" s="60"/>
      <c r="J344" s="60">
        <f t="shared" si="20"/>
        <v>491.67</v>
      </c>
      <c r="K344" s="60" t="e">
        <f t="shared" si="21"/>
        <v>#DIV/0!</v>
      </c>
      <c r="L344" s="60" t="e">
        <f t="shared" si="22"/>
        <v>#DIV/0!</v>
      </c>
    </row>
    <row r="345" spans="1:12" ht="26.1" customHeight="1">
      <c r="A345" s="13">
        <v>344</v>
      </c>
      <c r="B345" s="15"/>
      <c r="C345" s="15"/>
      <c r="D345" s="15"/>
      <c r="E345" s="13"/>
      <c r="F345" s="15"/>
      <c r="G345" s="15"/>
      <c r="H345" s="15"/>
      <c r="I345" s="60"/>
      <c r="J345" s="60">
        <f t="shared" si="20"/>
        <v>491.67</v>
      </c>
      <c r="K345" s="60" t="e">
        <f t="shared" si="21"/>
        <v>#DIV/0!</v>
      </c>
      <c r="L345" s="60" t="e">
        <f t="shared" si="22"/>
        <v>#DIV/0!</v>
      </c>
    </row>
    <row r="346" spans="1:12" ht="26.1" customHeight="1">
      <c r="A346" s="13">
        <v>345</v>
      </c>
      <c r="B346" s="15"/>
      <c r="C346" s="15"/>
      <c r="D346" s="15"/>
      <c r="E346" s="13"/>
      <c r="F346" s="15"/>
      <c r="G346" s="15"/>
      <c r="H346" s="15"/>
      <c r="I346" s="60"/>
      <c r="J346" s="60">
        <f t="shared" si="20"/>
        <v>491.67</v>
      </c>
      <c r="K346" s="60" t="e">
        <f t="shared" si="21"/>
        <v>#DIV/0!</v>
      </c>
      <c r="L346" s="60" t="e">
        <f t="shared" si="22"/>
        <v>#DIV/0!</v>
      </c>
    </row>
    <row r="347" spans="1:12" ht="26.1" customHeight="1">
      <c r="A347" s="13">
        <v>346</v>
      </c>
      <c r="B347" s="15"/>
      <c r="C347" s="15"/>
      <c r="D347" s="15"/>
      <c r="E347" s="13"/>
      <c r="F347" s="15"/>
      <c r="G347" s="15"/>
      <c r="H347" s="15"/>
      <c r="I347" s="60"/>
      <c r="J347" s="60">
        <f t="shared" si="20"/>
        <v>491.67</v>
      </c>
      <c r="K347" s="60" t="e">
        <f t="shared" si="21"/>
        <v>#DIV/0!</v>
      </c>
      <c r="L347" s="60" t="e">
        <f t="shared" si="22"/>
        <v>#DIV/0!</v>
      </c>
    </row>
    <row r="348" spans="1:12" ht="26.1" customHeight="1">
      <c r="A348" s="13">
        <v>347</v>
      </c>
      <c r="B348" s="15"/>
      <c r="C348" s="15"/>
      <c r="D348" s="15"/>
      <c r="E348" s="13"/>
      <c r="F348" s="15"/>
      <c r="G348" s="15"/>
      <c r="H348" s="15"/>
      <c r="I348" s="60"/>
      <c r="J348" s="60">
        <f t="shared" ref="J348:J411" si="23">459.67+32+I348*1.8</f>
        <v>491.67</v>
      </c>
      <c r="K348" s="60" t="e">
        <f t="shared" ref="K348:K411" si="24">(10^(F348-G348/(H348+I348)))/(7.5*6.895)</f>
        <v>#DIV/0!</v>
      </c>
      <c r="L348" s="60" t="e">
        <f t="shared" ref="L348:L411" si="25">K348*6.895</f>
        <v>#DIV/0!</v>
      </c>
    </row>
    <row r="349" spans="1:12" ht="26.1" customHeight="1">
      <c r="A349" s="13">
        <v>348</v>
      </c>
      <c r="B349" s="15"/>
      <c r="C349" s="15"/>
      <c r="D349" s="15"/>
      <c r="E349" s="13"/>
      <c r="F349" s="15"/>
      <c r="G349" s="15"/>
      <c r="H349" s="15"/>
      <c r="I349" s="60"/>
      <c r="J349" s="60">
        <f t="shared" si="23"/>
        <v>491.67</v>
      </c>
      <c r="K349" s="60" t="e">
        <f t="shared" si="24"/>
        <v>#DIV/0!</v>
      </c>
      <c r="L349" s="60" t="e">
        <f t="shared" si="25"/>
        <v>#DIV/0!</v>
      </c>
    </row>
    <row r="350" spans="1:12" ht="26.1" customHeight="1">
      <c r="A350" s="13">
        <v>349</v>
      </c>
      <c r="B350" s="15"/>
      <c r="C350" s="15"/>
      <c r="D350" s="15"/>
      <c r="E350" s="13"/>
      <c r="F350" s="15"/>
      <c r="G350" s="15"/>
      <c r="H350" s="15"/>
      <c r="I350" s="60"/>
      <c r="J350" s="60">
        <f t="shared" si="23"/>
        <v>491.67</v>
      </c>
      <c r="K350" s="60" t="e">
        <f t="shared" si="24"/>
        <v>#DIV/0!</v>
      </c>
      <c r="L350" s="60" t="e">
        <f t="shared" si="25"/>
        <v>#DIV/0!</v>
      </c>
    </row>
    <row r="351" spans="1:12" ht="26.1" customHeight="1">
      <c r="A351" s="13">
        <v>350</v>
      </c>
      <c r="B351" s="15"/>
      <c r="C351" s="15"/>
      <c r="D351" s="15"/>
      <c r="E351" s="13"/>
      <c r="F351" s="15"/>
      <c r="G351" s="15"/>
      <c r="H351" s="15"/>
      <c r="I351" s="60"/>
      <c r="J351" s="60">
        <f t="shared" si="23"/>
        <v>491.67</v>
      </c>
      <c r="K351" s="60" t="e">
        <f t="shared" si="24"/>
        <v>#DIV/0!</v>
      </c>
      <c r="L351" s="60" t="e">
        <f t="shared" si="25"/>
        <v>#DIV/0!</v>
      </c>
    </row>
    <row r="352" spans="1:12" ht="26.1" customHeight="1">
      <c r="A352" s="13">
        <v>351</v>
      </c>
      <c r="B352" s="15"/>
      <c r="C352" s="15"/>
      <c r="D352" s="15"/>
      <c r="E352" s="13"/>
      <c r="F352" s="15"/>
      <c r="G352" s="15"/>
      <c r="H352" s="15"/>
      <c r="I352" s="60"/>
      <c r="J352" s="60">
        <f t="shared" si="23"/>
        <v>491.67</v>
      </c>
      <c r="K352" s="60" t="e">
        <f t="shared" si="24"/>
        <v>#DIV/0!</v>
      </c>
      <c r="L352" s="60" t="e">
        <f t="shared" si="25"/>
        <v>#DIV/0!</v>
      </c>
    </row>
    <row r="353" spans="1:12" ht="26.1" customHeight="1">
      <c r="A353" s="13">
        <v>352</v>
      </c>
      <c r="B353" s="15"/>
      <c r="C353" s="15"/>
      <c r="D353" s="15"/>
      <c r="E353" s="13"/>
      <c r="F353" s="15"/>
      <c r="G353" s="15"/>
      <c r="H353" s="15"/>
      <c r="I353" s="60"/>
      <c r="J353" s="60">
        <f t="shared" si="23"/>
        <v>491.67</v>
      </c>
      <c r="K353" s="60" t="e">
        <f t="shared" si="24"/>
        <v>#DIV/0!</v>
      </c>
      <c r="L353" s="60" t="e">
        <f t="shared" si="25"/>
        <v>#DIV/0!</v>
      </c>
    </row>
    <row r="354" spans="1:12" ht="26.1" customHeight="1">
      <c r="A354" s="13">
        <v>353</v>
      </c>
      <c r="B354" s="15"/>
      <c r="C354" s="15"/>
      <c r="D354" s="15"/>
      <c r="E354" s="13"/>
      <c r="F354" s="15"/>
      <c r="G354" s="15"/>
      <c r="H354" s="15"/>
      <c r="I354" s="60"/>
      <c r="J354" s="60">
        <f t="shared" si="23"/>
        <v>491.67</v>
      </c>
      <c r="K354" s="60" t="e">
        <f t="shared" si="24"/>
        <v>#DIV/0!</v>
      </c>
      <c r="L354" s="60" t="e">
        <f t="shared" si="25"/>
        <v>#DIV/0!</v>
      </c>
    </row>
    <row r="355" spans="1:12" ht="26.1" customHeight="1">
      <c r="A355" s="13">
        <v>354</v>
      </c>
      <c r="B355" s="15"/>
      <c r="C355" s="15"/>
      <c r="D355" s="15"/>
      <c r="E355" s="13"/>
      <c r="F355" s="15"/>
      <c r="G355" s="15"/>
      <c r="H355" s="15"/>
      <c r="I355" s="60"/>
      <c r="J355" s="60">
        <f t="shared" si="23"/>
        <v>491.67</v>
      </c>
      <c r="K355" s="60" t="e">
        <f t="shared" si="24"/>
        <v>#DIV/0!</v>
      </c>
      <c r="L355" s="60" t="e">
        <f t="shared" si="25"/>
        <v>#DIV/0!</v>
      </c>
    </row>
    <row r="356" spans="1:12" ht="26.1" customHeight="1">
      <c r="A356" s="13">
        <v>355</v>
      </c>
      <c r="B356" s="15"/>
      <c r="C356" s="15"/>
      <c r="D356" s="15"/>
      <c r="E356" s="13"/>
      <c r="F356" s="15"/>
      <c r="G356" s="15"/>
      <c r="H356" s="15"/>
      <c r="I356" s="60"/>
      <c r="J356" s="60">
        <f t="shared" si="23"/>
        <v>491.67</v>
      </c>
      <c r="K356" s="60" t="e">
        <f t="shared" si="24"/>
        <v>#DIV/0!</v>
      </c>
      <c r="L356" s="60" t="e">
        <f t="shared" si="25"/>
        <v>#DIV/0!</v>
      </c>
    </row>
    <row r="357" spans="1:12" ht="26.1" customHeight="1">
      <c r="A357" s="13">
        <v>356</v>
      </c>
      <c r="B357" s="15"/>
      <c r="C357" s="15"/>
      <c r="D357" s="15"/>
      <c r="E357" s="13"/>
      <c r="F357" s="15"/>
      <c r="G357" s="15"/>
      <c r="H357" s="15"/>
      <c r="I357" s="60"/>
      <c r="J357" s="60">
        <f t="shared" si="23"/>
        <v>491.67</v>
      </c>
      <c r="K357" s="60" t="e">
        <f t="shared" si="24"/>
        <v>#DIV/0!</v>
      </c>
      <c r="L357" s="60" t="e">
        <f t="shared" si="25"/>
        <v>#DIV/0!</v>
      </c>
    </row>
    <row r="358" spans="1:12" ht="26.1" customHeight="1">
      <c r="A358" s="13">
        <v>357</v>
      </c>
      <c r="B358" s="15"/>
      <c r="C358" s="15"/>
      <c r="D358" s="15"/>
      <c r="E358" s="13"/>
      <c r="F358" s="15"/>
      <c r="G358" s="15"/>
      <c r="H358" s="15"/>
      <c r="I358" s="60"/>
      <c r="J358" s="60">
        <f t="shared" si="23"/>
        <v>491.67</v>
      </c>
      <c r="K358" s="60" t="e">
        <f t="shared" si="24"/>
        <v>#DIV/0!</v>
      </c>
      <c r="L358" s="60" t="e">
        <f t="shared" si="25"/>
        <v>#DIV/0!</v>
      </c>
    </row>
    <row r="359" spans="1:12" ht="26.1" customHeight="1">
      <c r="A359" s="13">
        <v>358</v>
      </c>
      <c r="B359" s="15"/>
      <c r="C359" s="15"/>
      <c r="D359" s="15"/>
      <c r="E359" s="13"/>
      <c r="F359" s="15"/>
      <c r="G359" s="15"/>
      <c r="H359" s="15"/>
      <c r="I359" s="60"/>
      <c r="J359" s="60">
        <f t="shared" si="23"/>
        <v>491.67</v>
      </c>
      <c r="K359" s="60" t="e">
        <f t="shared" si="24"/>
        <v>#DIV/0!</v>
      </c>
      <c r="L359" s="60" t="e">
        <f t="shared" si="25"/>
        <v>#DIV/0!</v>
      </c>
    </row>
    <row r="360" spans="1:12" ht="26.1" customHeight="1">
      <c r="A360" s="13">
        <v>359</v>
      </c>
      <c r="B360" s="15"/>
      <c r="C360" s="15"/>
      <c r="D360" s="15"/>
      <c r="E360" s="13"/>
      <c r="F360" s="15"/>
      <c r="G360" s="15"/>
      <c r="H360" s="15"/>
      <c r="I360" s="60"/>
      <c r="J360" s="60">
        <f t="shared" si="23"/>
        <v>491.67</v>
      </c>
      <c r="K360" s="60" t="e">
        <f t="shared" si="24"/>
        <v>#DIV/0!</v>
      </c>
      <c r="L360" s="60" t="e">
        <f t="shared" si="25"/>
        <v>#DIV/0!</v>
      </c>
    </row>
    <row r="361" spans="1:12" ht="26.1" customHeight="1">
      <c r="A361" s="13">
        <v>360</v>
      </c>
      <c r="B361" s="15"/>
      <c r="C361" s="15"/>
      <c r="D361" s="15"/>
      <c r="E361" s="13"/>
      <c r="F361" s="15"/>
      <c r="G361" s="15"/>
      <c r="H361" s="15"/>
      <c r="I361" s="60"/>
      <c r="J361" s="60">
        <f t="shared" si="23"/>
        <v>491.67</v>
      </c>
      <c r="K361" s="60" t="e">
        <f t="shared" si="24"/>
        <v>#DIV/0!</v>
      </c>
      <c r="L361" s="60" t="e">
        <f t="shared" si="25"/>
        <v>#DIV/0!</v>
      </c>
    </row>
    <row r="362" spans="1:12" ht="26.1" customHeight="1">
      <c r="A362" s="13">
        <v>361</v>
      </c>
      <c r="B362" s="15"/>
      <c r="C362" s="15"/>
      <c r="D362" s="15"/>
      <c r="E362" s="13"/>
      <c r="F362" s="15"/>
      <c r="G362" s="15"/>
      <c r="H362" s="15"/>
      <c r="I362" s="60"/>
      <c r="J362" s="60">
        <f t="shared" si="23"/>
        <v>491.67</v>
      </c>
      <c r="K362" s="60" t="e">
        <f t="shared" si="24"/>
        <v>#DIV/0!</v>
      </c>
      <c r="L362" s="60" t="e">
        <f t="shared" si="25"/>
        <v>#DIV/0!</v>
      </c>
    </row>
    <row r="363" spans="1:12" ht="26.1" customHeight="1">
      <c r="A363" s="13">
        <v>362</v>
      </c>
      <c r="B363" s="15"/>
      <c r="C363" s="15"/>
      <c r="D363" s="15"/>
      <c r="E363" s="13"/>
      <c r="F363" s="15"/>
      <c r="G363" s="15"/>
      <c r="H363" s="15"/>
      <c r="I363" s="60"/>
      <c r="J363" s="60">
        <f t="shared" si="23"/>
        <v>491.67</v>
      </c>
      <c r="K363" s="60" t="e">
        <f t="shared" si="24"/>
        <v>#DIV/0!</v>
      </c>
      <c r="L363" s="60" t="e">
        <f t="shared" si="25"/>
        <v>#DIV/0!</v>
      </c>
    </row>
    <row r="364" spans="1:12" ht="26.1" customHeight="1">
      <c r="A364" s="13">
        <v>363</v>
      </c>
      <c r="B364" s="15"/>
      <c r="C364" s="15"/>
      <c r="D364" s="15"/>
      <c r="E364" s="13"/>
      <c r="F364" s="15"/>
      <c r="G364" s="15"/>
      <c r="H364" s="15"/>
      <c r="I364" s="60"/>
      <c r="J364" s="60">
        <f t="shared" si="23"/>
        <v>491.67</v>
      </c>
      <c r="K364" s="60" t="e">
        <f t="shared" si="24"/>
        <v>#DIV/0!</v>
      </c>
      <c r="L364" s="60" t="e">
        <f t="shared" si="25"/>
        <v>#DIV/0!</v>
      </c>
    </row>
    <row r="365" spans="1:12" ht="26.1" customHeight="1">
      <c r="A365" s="13">
        <v>364</v>
      </c>
      <c r="B365" s="15"/>
      <c r="C365" s="15"/>
      <c r="D365" s="15"/>
      <c r="E365" s="13"/>
      <c r="F365" s="15"/>
      <c r="G365" s="15"/>
      <c r="H365" s="15"/>
      <c r="I365" s="60"/>
      <c r="J365" s="60">
        <f t="shared" si="23"/>
        <v>491.67</v>
      </c>
      <c r="K365" s="60" t="e">
        <f t="shared" si="24"/>
        <v>#DIV/0!</v>
      </c>
      <c r="L365" s="60" t="e">
        <f t="shared" si="25"/>
        <v>#DIV/0!</v>
      </c>
    </row>
    <row r="366" spans="1:12" ht="26.1" customHeight="1">
      <c r="A366" s="13">
        <v>365</v>
      </c>
      <c r="B366" s="15"/>
      <c r="C366" s="15"/>
      <c r="D366" s="15"/>
      <c r="E366" s="13"/>
      <c r="F366" s="15"/>
      <c r="G366" s="15"/>
      <c r="H366" s="15"/>
      <c r="I366" s="60"/>
      <c r="J366" s="60">
        <f t="shared" si="23"/>
        <v>491.67</v>
      </c>
      <c r="K366" s="60" t="e">
        <f t="shared" si="24"/>
        <v>#DIV/0!</v>
      </c>
      <c r="L366" s="60" t="e">
        <f t="shared" si="25"/>
        <v>#DIV/0!</v>
      </c>
    </row>
    <row r="367" spans="1:12" ht="26.1" customHeight="1">
      <c r="A367" s="13">
        <v>366</v>
      </c>
      <c r="B367" s="15"/>
      <c r="C367" s="15"/>
      <c r="D367" s="15"/>
      <c r="E367" s="13"/>
      <c r="F367" s="15"/>
      <c r="G367" s="15"/>
      <c r="H367" s="15"/>
      <c r="I367" s="60"/>
      <c r="J367" s="60">
        <f t="shared" si="23"/>
        <v>491.67</v>
      </c>
      <c r="K367" s="60" t="e">
        <f t="shared" si="24"/>
        <v>#DIV/0!</v>
      </c>
      <c r="L367" s="60" t="e">
        <f t="shared" si="25"/>
        <v>#DIV/0!</v>
      </c>
    </row>
    <row r="368" spans="1:12" ht="26.1" customHeight="1">
      <c r="A368" s="13">
        <v>367</v>
      </c>
      <c r="B368" s="15"/>
      <c r="C368" s="15"/>
      <c r="D368" s="15"/>
      <c r="E368" s="13"/>
      <c r="F368" s="15"/>
      <c r="G368" s="15"/>
      <c r="H368" s="15"/>
      <c r="I368" s="60"/>
      <c r="J368" s="60">
        <f t="shared" si="23"/>
        <v>491.67</v>
      </c>
      <c r="K368" s="60" t="e">
        <f t="shared" si="24"/>
        <v>#DIV/0!</v>
      </c>
      <c r="L368" s="60" t="e">
        <f t="shared" si="25"/>
        <v>#DIV/0!</v>
      </c>
    </row>
    <row r="369" spans="1:12" ht="26.1" customHeight="1">
      <c r="A369" s="13">
        <v>368</v>
      </c>
      <c r="B369" s="15"/>
      <c r="C369" s="15"/>
      <c r="D369" s="15"/>
      <c r="E369" s="13"/>
      <c r="F369" s="15"/>
      <c r="G369" s="15"/>
      <c r="H369" s="15"/>
      <c r="I369" s="60"/>
      <c r="J369" s="60">
        <f t="shared" si="23"/>
        <v>491.67</v>
      </c>
      <c r="K369" s="60" t="e">
        <f t="shared" si="24"/>
        <v>#DIV/0!</v>
      </c>
      <c r="L369" s="60" t="e">
        <f t="shared" si="25"/>
        <v>#DIV/0!</v>
      </c>
    </row>
    <row r="370" spans="1:12" ht="26.1" customHeight="1">
      <c r="A370" s="13">
        <v>369</v>
      </c>
      <c r="B370" s="15"/>
      <c r="C370" s="15"/>
      <c r="D370" s="15"/>
      <c r="E370" s="13"/>
      <c r="F370" s="15"/>
      <c r="G370" s="15"/>
      <c r="H370" s="15"/>
      <c r="I370" s="60"/>
      <c r="J370" s="60">
        <f t="shared" si="23"/>
        <v>491.67</v>
      </c>
      <c r="K370" s="60" t="e">
        <f t="shared" si="24"/>
        <v>#DIV/0!</v>
      </c>
      <c r="L370" s="60" t="e">
        <f t="shared" si="25"/>
        <v>#DIV/0!</v>
      </c>
    </row>
    <row r="371" spans="1:12" ht="26.1" customHeight="1">
      <c r="A371" s="13">
        <v>370</v>
      </c>
      <c r="B371" s="15"/>
      <c r="C371" s="15"/>
      <c r="D371" s="15"/>
      <c r="E371" s="13"/>
      <c r="F371" s="15"/>
      <c r="G371" s="15"/>
      <c r="H371" s="15"/>
      <c r="I371" s="60"/>
      <c r="J371" s="60">
        <f t="shared" si="23"/>
        <v>491.67</v>
      </c>
      <c r="K371" s="60" t="e">
        <f t="shared" si="24"/>
        <v>#DIV/0!</v>
      </c>
      <c r="L371" s="60" t="e">
        <f t="shared" si="25"/>
        <v>#DIV/0!</v>
      </c>
    </row>
    <row r="372" spans="1:12" ht="26.1" customHeight="1">
      <c r="A372" s="13">
        <v>371</v>
      </c>
      <c r="B372" s="15"/>
      <c r="C372" s="15"/>
      <c r="D372" s="15"/>
      <c r="E372" s="13"/>
      <c r="F372" s="15"/>
      <c r="G372" s="15"/>
      <c r="H372" s="15"/>
      <c r="I372" s="60"/>
      <c r="J372" s="60">
        <f t="shared" si="23"/>
        <v>491.67</v>
      </c>
      <c r="K372" s="60" t="e">
        <f t="shared" si="24"/>
        <v>#DIV/0!</v>
      </c>
      <c r="L372" s="60" t="e">
        <f t="shared" si="25"/>
        <v>#DIV/0!</v>
      </c>
    </row>
    <row r="373" spans="1:12" ht="26.1" customHeight="1">
      <c r="A373" s="13">
        <v>372</v>
      </c>
      <c r="B373" s="15"/>
      <c r="C373" s="15"/>
      <c r="D373" s="15"/>
      <c r="E373" s="13"/>
      <c r="F373" s="15"/>
      <c r="G373" s="15"/>
      <c r="H373" s="15"/>
      <c r="I373" s="60"/>
      <c r="J373" s="60">
        <f t="shared" si="23"/>
        <v>491.67</v>
      </c>
      <c r="K373" s="60" t="e">
        <f t="shared" si="24"/>
        <v>#DIV/0!</v>
      </c>
      <c r="L373" s="60" t="e">
        <f t="shared" si="25"/>
        <v>#DIV/0!</v>
      </c>
    </row>
    <row r="374" spans="1:12" ht="26.1" customHeight="1">
      <c r="A374" s="13">
        <v>373</v>
      </c>
      <c r="B374" s="15"/>
      <c r="C374" s="15"/>
      <c r="D374" s="15"/>
      <c r="E374" s="13"/>
      <c r="F374" s="15"/>
      <c r="G374" s="15"/>
      <c r="H374" s="15"/>
      <c r="I374" s="60"/>
      <c r="J374" s="60">
        <f t="shared" si="23"/>
        <v>491.67</v>
      </c>
      <c r="K374" s="60" t="e">
        <f t="shared" si="24"/>
        <v>#DIV/0!</v>
      </c>
      <c r="L374" s="60" t="e">
        <f t="shared" si="25"/>
        <v>#DIV/0!</v>
      </c>
    </row>
    <row r="375" spans="1:12" ht="26.1" customHeight="1">
      <c r="A375" s="13">
        <v>374</v>
      </c>
      <c r="B375" s="15"/>
      <c r="C375" s="15"/>
      <c r="D375" s="15"/>
      <c r="E375" s="13"/>
      <c r="F375" s="15"/>
      <c r="G375" s="15"/>
      <c r="H375" s="15"/>
      <c r="I375" s="60"/>
      <c r="J375" s="60">
        <f t="shared" si="23"/>
        <v>491.67</v>
      </c>
      <c r="K375" s="60" t="e">
        <f t="shared" si="24"/>
        <v>#DIV/0!</v>
      </c>
      <c r="L375" s="60" t="e">
        <f t="shared" si="25"/>
        <v>#DIV/0!</v>
      </c>
    </row>
    <row r="376" spans="1:12" ht="26.1" customHeight="1">
      <c r="A376" s="13">
        <v>375</v>
      </c>
      <c r="B376" s="15"/>
      <c r="C376" s="15"/>
      <c r="D376" s="15"/>
      <c r="E376" s="13"/>
      <c r="F376" s="15"/>
      <c r="G376" s="15"/>
      <c r="H376" s="15"/>
      <c r="I376" s="60"/>
      <c r="J376" s="60">
        <f t="shared" si="23"/>
        <v>491.67</v>
      </c>
      <c r="K376" s="60" t="e">
        <f t="shared" si="24"/>
        <v>#DIV/0!</v>
      </c>
      <c r="L376" s="60" t="e">
        <f t="shared" si="25"/>
        <v>#DIV/0!</v>
      </c>
    </row>
    <row r="377" spans="1:12" ht="26.1" customHeight="1">
      <c r="A377" s="13">
        <v>376</v>
      </c>
      <c r="B377" s="15"/>
      <c r="C377" s="15"/>
      <c r="D377" s="15"/>
      <c r="E377" s="13"/>
      <c r="F377" s="15"/>
      <c r="G377" s="15"/>
      <c r="H377" s="15"/>
      <c r="I377" s="60"/>
      <c r="J377" s="60">
        <f t="shared" si="23"/>
        <v>491.67</v>
      </c>
      <c r="K377" s="60" t="e">
        <f t="shared" si="24"/>
        <v>#DIV/0!</v>
      </c>
      <c r="L377" s="60" t="e">
        <f t="shared" si="25"/>
        <v>#DIV/0!</v>
      </c>
    </row>
    <row r="378" spans="1:12" ht="26.1" customHeight="1">
      <c r="A378" s="13">
        <v>377</v>
      </c>
      <c r="B378" s="15"/>
      <c r="C378" s="15"/>
      <c r="D378" s="15"/>
      <c r="E378" s="13"/>
      <c r="F378" s="15"/>
      <c r="G378" s="15"/>
      <c r="H378" s="15"/>
      <c r="I378" s="60"/>
      <c r="J378" s="60">
        <f t="shared" si="23"/>
        <v>491.67</v>
      </c>
      <c r="K378" s="60" t="e">
        <f t="shared" si="24"/>
        <v>#DIV/0!</v>
      </c>
      <c r="L378" s="60" t="e">
        <f t="shared" si="25"/>
        <v>#DIV/0!</v>
      </c>
    </row>
    <row r="379" spans="1:12" ht="26.1" customHeight="1">
      <c r="A379" s="13">
        <v>378</v>
      </c>
      <c r="B379" s="15"/>
      <c r="C379" s="15"/>
      <c r="D379" s="15"/>
      <c r="E379" s="13"/>
      <c r="F379" s="15"/>
      <c r="G379" s="15"/>
      <c r="H379" s="15"/>
      <c r="I379" s="60"/>
      <c r="J379" s="60">
        <f t="shared" si="23"/>
        <v>491.67</v>
      </c>
      <c r="K379" s="60" t="e">
        <f t="shared" si="24"/>
        <v>#DIV/0!</v>
      </c>
      <c r="L379" s="60" t="e">
        <f t="shared" si="25"/>
        <v>#DIV/0!</v>
      </c>
    </row>
    <row r="380" spans="1:12" ht="26.1" customHeight="1">
      <c r="A380" s="13">
        <v>379</v>
      </c>
      <c r="B380" s="15"/>
      <c r="C380" s="15"/>
      <c r="D380" s="15"/>
      <c r="E380" s="13"/>
      <c r="F380" s="15"/>
      <c r="G380" s="15"/>
      <c r="H380" s="15"/>
      <c r="I380" s="60"/>
      <c r="J380" s="60">
        <f t="shared" si="23"/>
        <v>491.67</v>
      </c>
      <c r="K380" s="60" t="e">
        <f t="shared" si="24"/>
        <v>#DIV/0!</v>
      </c>
      <c r="L380" s="60" t="e">
        <f t="shared" si="25"/>
        <v>#DIV/0!</v>
      </c>
    </row>
    <row r="381" spans="1:12" ht="26.1" customHeight="1">
      <c r="A381" s="13">
        <v>380</v>
      </c>
      <c r="B381" s="15"/>
      <c r="C381" s="15"/>
      <c r="D381" s="15"/>
      <c r="E381" s="13"/>
      <c r="F381" s="15"/>
      <c r="G381" s="15"/>
      <c r="H381" s="15"/>
      <c r="I381" s="60"/>
      <c r="J381" s="60">
        <f t="shared" si="23"/>
        <v>491.67</v>
      </c>
      <c r="K381" s="60" t="e">
        <f t="shared" si="24"/>
        <v>#DIV/0!</v>
      </c>
      <c r="L381" s="60" t="e">
        <f t="shared" si="25"/>
        <v>#DIV/0!</v>
      </c>
    </row>
    <row r="382" spans="1:12" ht="26.1" customHeight="1">
      <c r="A382" s="13">
        <v>381</v>
      </c>
      <c r="B382" s="15"/>
      <c r="C382" s="15"/>
      <c r="D382" s="15"/>
      <c r="E382" s="13"/>
      <c r="F382" s="15"/>
      <c r="G382" s="15"/>
      <c r="H382" s="15"/>
      <c r="I382" s="60"/>
      <c r="J382" s="60">
        <f t="shared" si="23"/>
        <v>491.67</v>
      </c>
      <c r="K382" s="60" t="e">
        <f t="shared" si="24"/>
        <v>#DIV/0!</v>
      </c>
      <c r="L382" s="60" t="e">
        <f t="shared" si="25"/>
        <v>#DIV/0!</v>
      </c>
    </row>
    <row r="383" spans="1:12" ht="26.1" customHeight="1">
      <c r="A383" s="13">
        <v>382</v>
      </c>
      <c r="B383" s="15"/>
      <c r="C383" s="15"/>
      <c r="D383" s="15"/>
      <c r="E383" s="13"/>
      <c r="F383" s="15"/>
      <c r="G383" s="15"/>
      <c r="H383" s="15"/>
      <c r="I383" s="60"/>
      <c r="J383" s="60">
        <f t="shared" si="23"/>
        <v>491.67</v>
      </c>
      <c r="K383" s="60" t="e">
        <f t="shared" si="24"/>
        <v>#DIV/0!</v>
      </c>
      <c r="L383" s="60" t="e">
        <f t="shared" si="25"/>
        <v>#DIV/0!</v>
      </c>
    </row>
    <row r="384" spans="1:12" ht="26.1" customHeight="1">
      <c r="A384" s="13">
        <v>383</v>
      </c>
      <c r="B384" s="15"/>
      <c r="C384" s="15"/>
      <c r="D384" s="15"/>
      <c r="E384" s="13"/>
      <c r="F384" s="15"/>
      <c r="G384" s="15"/>
      <c r="H384" s="15"/>
      <c r="I384" s="60"/>
      <c r="J384" s="60">
        <f t="shared" si="23"/>
        <v>491.67</v>
      </c>
      <c r="K384" s="60" t="e">
        <f t="shared" si="24"/>
        <v>#DIV/0!</v>
      </c>
      <c r="L384" s="60" t="e">
        <f t="shared" si="25"/>
        <v>#DIV/0!</v>
      </c>
    </row>
    <row r="385" spans="1:12" ht="26.1" customHeight="1">
      <c r="A385" s="13">
        <v>384</v>
      </c>
      <c r="B385" s="15"/>
      <c r="C385" s="15"/>
      <c r="D385" s="15"/>
      <c r="E385" s="13"/>
      <c r="F385" s="15"/>
      <c r="G385" s="15"/>
      <c r="H385" s="15"/>
      <c r="I385" s="60"/>
      <c r="J385" s="60">
        <f t="shared" si="23"/>
        <v>491.67</v>
      </c>
      <c r="K385" s="60" t="e">
        <f t="shared" si="24"/>
        <v>#DIV/0!</v>
      </c>
      <c r="L385" s="60" t="e">
        <f t="shared" si="25"/>
        <v>#DIV/0!</v>
      </c>
    </row>
    <row r="386" spans="1:12" ht="26.1" customHeight="1">
      <c r="A386" s="13">
        <v>385</v>
      </c>
      <c r="B386" s="15"/>
      <c r="C386" s="15"/>
      <c r="D386" s="15"/>
      <c r="E386" s="13"/>
      <c r="F386" s="15"/>
      <c r="G386" s="15"/>
      <c r="H386" s="15"/>
      <c r="I386" s="60"/>
      <c r="J386" s="60">
        <f t="shared" si="23"/>
        <v>491.67</v>
      </c>
      <c r="K386" s="60" t="e">
        <f t="shared" si="24"/>
        <v>#DIV/0!</v>
      </c>
      <c r="L386" s="60" t="e">
        <f t="shared" si="25"/>
        <v>#DIV/0!</v>
      </c>
    </row>
    <row r="387" spans="1:12" ht="26.1" customHeight="1">
      <c r="A387" s="13">
        <v>386</v>
      </c>
      <c r="B387" s="15"/>
      <c r="C387" s="15"/>
      <c r="D387" s="15"/>
      <c r="E387" s="13"/>
      <c r="F387" s="15"/>
      <c r="G387" s="15"/>
      <c r="H387" s="15"/>
      <c r="I387" s="60"/>
      <c r="J387" s="60">
        <f t="shared" si="23"/>
        <v>491.67</v>
      </c>
      <c r="K387" s="60" t="e">
        <f t="shared" si="24"/>
        <v>#DIV/0!</v>
      </c>
      <c r="L387" s="60" t="e">
        <f t="shared" si="25"/>
        <v>#DIV/0!</v>
      </c>
    </row>
    <row r="388" spans="1:12" ht="26.1" customHeight="1">
      <c r="A388" s="13">
        <v>387</v>
      </c>
      <c r="B388" s="15"/>
      <c r="C388" s="15"/>
      <c r="D388" s="15"/>
      <c r="E388" s="13"/>
      <c r="F388" s="15"/>
      <c r="G388" s="15"/>
      <c r="H388" s="15"/>
      <c r="I388" s="60"/>
      <c r="J388" s="60">
        <f t="shared" si="23"/>
        <v>491.67</v>
      </c>
      <c r="K388" s="60" t="e">
        <f t="shared" si="24"/>
        <v>#DIV/0!</v>
      </c>
      <c r="L388" s="60" t="e">
        <f t="shared" si="25"/>
        <v>#DIV/0!</v>
      </c>
    </row>
    <row r="389" spans="1:12" ht="26.1" customHeight="1">
      <c r="A389" s="13">
        <v>388</v>
      </c>
      <c r="B389" s="15"/>
      <c r="C389" s="15"/>
      <c r="D389" s="15"/>
      <c r="E389" s="13"/>
      <c r="F389" s="15"/>
      <c r="G389" s="15"/>
      <c r="H389" s="15"/>
      <c r="I389" s="60"/>
      <c r="J389" s="60">
        <f t="shared" si="23"/>
        <v>491.67</v>
      </c>
      <c r="K389" s="60" t="e">
        <f t="shared" si="24"/>
        <v>#DIV/0!</v>
      </c>
      <c r="L389" s="60" t="e">
        <f t="shared" si="25"/>
        <v>#DIV/0!</v>
      </c>
    </row>
    <row r="390" spans="1:12" ht="26.1" customHeight="1">
      <c r="A390" s="13">
        <v>389</v>
      </c>
      <c r="B390" s="15"/>
      <c r="C390" s="15"/>
      <c r="D390" s="15"/>
      <c r="E390" s="13"/>
      <c r="F390" s="15"/>
      <c r="G390" s="15"/>
      <c r="H390" s="15"/>
      <c r="I390" s="60"/>
      <c r="J390" s="60">
        <f t="shared" si="23"/>
        <v>491.67</v>
      </c>
      <c r="K390" s="60" t="e">
        <f t="shared" si="24"/>
        <v>#DIV/0!</v>
      </c>
      <c r="L390" s="60" t="e">
        <f t="shared" si="25"/>
        <v>#DIV/0!</v>
      </c>
    </row>
    <row r="391" spans="1:12" ht="26.1" customHeight="1">
      <c r="A391" s="13">
        <v>390</v>
      </c>
      <c r="B391" s="15"/>
      <c r="C391" s="15"/>
      <c r="D391" s="15"/>
      <c r="E391" s="13"/>
      <c r="F391" s="15"/>
      <c r="G391" s="15"/>
      <c r="H391" s="15"/>
      <c r="I391" s="60"/>
      <c r="J391" s="60">
        <f t="shared" si="23"/>
        <v>491.67</v>
      </c>
      <c r="K391" s="60" t="e">
        <f t="shared" si="24"/>
        <v>#DIV/0!</v>
      </c>
      <c r="L391" s="60" t="e">
        <f t="shared" si="25"/>
        <v>#DIV/0!</v>
      </c>
    </row>
    <row r="392" spans="1:12" ht="26.1" customHeight="1">
      <c r="A392" s="13">
        <v>391</v>
      </c>
      <c r="B392" s="15"/>
      <c r="C392" s="15"/>
      <c r="D392" s="15"/>
      <c r="E392" s="13"/>
      <c r="F392" s="15"/>
      <c r="G392" s="15"/>
      <c r="H392" s="15"/>
      <c r="I392" s="60"/>
      <c r="J392" s="60">
        <f t="shared" si="23"/>
        <v>491.67</v>
      </c>
      <c r="K392" s="60" t="e">
        <f t="shared" si="24"/>
        <v>#DIV/0!</v>
      </c>
      <c r="L392" s="60" t="e">
        <f t="shared" si="25"/>
        <v>#DIV/0!</v>
      </c>
    </row>
    <row r="393" spans="1:12" ht="26.1" customHeight="1">
      <c r="A393" s="13">
        <v>392</v>
      </c>
      <c r="B393" s="15"/>
      <c r="C393" s="15"/>
      <c r="D393" s="15"/>
      <c r="E393" s="13"/>
      <c r="F393" s="15"/>
      <c r="G393" s="15"/>
      <c r="H393" s="15"/>
      <c r="I393" s="60"/>
      <c r="J393" s="60">
        <f t="shared" si="23"/>
        <v>491.67</v>
      </c>
      <c r="K393" s="60" t="e">
        <f t="shared" si="24"/>
        <v>#DIV/0!</v>
      </c>
      <c r="L393" s="60" t="e">
        <f t="shared" si="25"/>
        <v>#DIV/0!</v>
      </c>
    </row>
    <row r="394" spans="1:12" ht="26.1" customHeight="1">
      <c r="A394" s="13">
        <v>393</v>
      </c>
      <c r="B394" s="15"/>
      <c r="C394" s="15"/>
      <c r="D394" s="15"/>
      <c r="E394" s="13"/>
      <c r="F394" s="15"/>
      <c r="G394" s="15"/>
      <c r="H394" s="15"/>
      <c r="I394" s="60"/>
      <c r="J394" s="60">
        <f t="shared" si="23"/>
        <v>491.67</v>
      </c>
      <c r="K394" s="60" t="e">
        <f t="shared" si="24"/>
        <v>#DIV/0!</v>
      </c>
      <c r="L394" s="60" t="e">
        <f t="shared" si="25"/>
        <v>#DIV/0!</v>
      </c>
    </row>
    <row r="395" spans="1:12" ht="26.1" customHeight="1">
      <c r="A395" s="13">
        <v>394</v>
      </c>
      <c r="B395" s="15"/>
      <c r="C395" s="15"/>
      <c r="D395" s="15"/>
      <c r="E395" s="13"/>
      <c r="F395" s="15"/>
      <c r="G395" s="15"/>
      <c r="H395" s="15"/>
      <c r="I395" s="60"/>
      <c r="J395" s="60">
        <f t="shared" si="23"/>
        <v>491.67</v>
      </c>
      <c r="K395" s="60" t="e">
        <f t="shared" si="24"/>
        <v>#DIV/0!</v>
      </c>
      <c r="L395" s="60" t="e">
        <f t="shared" si="25"/>
        <v>#DIV/0!</v>
      </c>
    </row>
    <row r="396" spans="1:12" ht="26.1" customHeight="1">
      <c r="A396" s="13">
        <v>395</v>
      </c>
      <c r="B396" s="15"/>
      <c r="C396" s="15"/>
      <c r="D396" s="15"/>
      <c r="E396" s="13"/>
      <c r="F396" s="15"/>
      <c r="G396" s="15"/>
      <c r="H396" s="15"/>
      <c r="I396" s="60"/>
      <c r="J396" s="60">
        <f t="shared" si="23"/>
        <v>491.67</v>
      </c>
      <c r="K396" s="60" t="e">
        <f t="shared" si="24"/>
        <v>#DIV/0!</v>
      </c>
      <c r="L396" s="60" t="e">
        <f t="shared" si="25"/>
        <v>#DIV/0!</v>
      </c>
    </row>
    <row r="397" spans="1:12" ht="26.1" customHeight="1">
      <c r="A397" s="13">
        <v>396</v>
      </c>
      <c r="B397" s="15"/>
      <c r="C397" s="15"/>
      <c r="D397" s="15"/>
      <c r="E397" s="13"/>
      <c r="F397" s="15"/>
      <c r="G397" s="15"/>
      <c r="H397" s="15"/>
      <c r="I397" s="60"/>
      <c r="J397" s="60">
        <f t="shared" si="23"/>
        <v>491.67</v>
      </c>
      <c r="K397" s="60" t="e">
        <f t="shared" si="24"/>
        <v>#DIV/0!</v>
      </c>
      <c r="L397" s="60" t="e">
        <f t="shared" si="25"/>
        <v>#DIV/0!</v>
      </c>
    </row>
    <row r="398" spans="1:12" ht="26.1" customHeight="1">
      <c r="A398" s="13">
        <v>397</v>
      </c>
      <c r="B398" s="15"/>
      <c r="C398" s="15"/>
      <c r="D398" s="15"/>
      <c r="E398" s="13"/>
      <c r="F398" s="15"/>
      <c r="G398" s="15"/>
      <c r="H398" s="15"/>
      <c r="I398" s="60"/>
      <c r="J398" s="60">
        <f t="shared" si="23"/>
        <v>491.67</v>
      </c>
      <c r="K398" s="60" t="e">
        <f t="shared" si="24"/>
        <v>#DIV/0!</v>
      </c>
      <c r="L398" s="60" t="e">
        <f t="shared" si="25"/>
        <v>#DIV/0!</v>
      </c>
    </row>
    <row r="399" spans="1:12" ht="26.1" customHeight="1">
      <c r="A399" s="13">
        <v>398</v>
      </c>
      <c r="B399" s="15"/>
      <c r="C399" s="15"/>
      <c r="D399" s="15"/>
      <c r="E399" s="13"/>
      <c r="F399" s="15"/>
      <c r="G399" s="15"/>
      <c r="H399" s="15"/>
      <c r="I399" s="60"/>
      <c r="J399" s="60">
        <f t="shared" si="23"/>
        <v>491.67</v>
      </c>
      <c r="K399" s="60" t="e">
        <f t="shared" si="24"/>
        <v>#DIV/0!</v>
      </c>
      <c r="L399" s="60" t="e">
        <f t="shared" si="25"/>
        <v>#DIV/0!</v>
      </c>
    </row>
    <row r="400" spans="1:12" ht="26.1" customHeight="1">
      <c r="A400" s="13">
        <v>399</v>
      </c>
      <c r="B400" s="15"/>
      <c r="C400" s="15"/>
      <c r="D400" s="15"/>
      <c r="E400" s="13"/>
      <c r="F400" s="15"/>
      <c r="G400" s="15"/>
      <c r="H400" s="15"/>
      <c r="I400" s="60"/>
      <c r="J400" s="60">
        <f t="shared" si="23"/>
        <v>491.67</v>
      </c>
      <c r="K400" s="60" t="e">
        <f t="shared" si="24"/>
        <v>#DIV/0!</v>
      </c>
      <c r="L400" s="60" t="e">
        <f t="shared" si="25"/>
        <v>#DIV/0!</v>
      </c>
    </row>
    <row r="401" spans="1:12" ht="26.1" customHeight="1">
      <c r="A401" s="13">
        <v>400</v>
      </c>
      <c r="B401" s="15"/>
      <c r="C401" s="15"/>
      <c r="D401" s="15"/>
      <c r="E401" s="13"/>
      <c r="F401" s="15"/>
      <c r="G401" s="15"/>
      <c r="H401" s="15"/>
      <c r="I401" s="60"/>
      <c r="J401" s="60">
        <f t="shared" si="23"/>
        <v>491.67</v>
      </c>
      <c r="K401" s="60" t="e">
        <f t="shared" si="24"/>
        <v>#DIV/0!</v>
      </c>
      <c r="L401" s="60" t="e">
        <f t="shared" si="25"/>
        <v>#DIV/0!</v>
      </c>
    </row>
    <row r="402" spans="1:12" ht="26.1" customHeight="1">
      <c r="A402" s="13">
        <v>401</v>
      </c>
      <c r="B402" s="15"/>
      <c r="C402" s="15"/>
      <c r="D402" s="15"/>
      <c r="E402" s="13"/>
      <c r="F402" s="15"/>
      <c r="G402" s="15"/>
      <c r="H402" s="15"/>
      <c r="I402" s="60"/>
      <c r="J402" s="60">
        <f t="shared" si="23"/>
        <v>491.67</v>
      </c>
      <c r="K402" s="60" t="e">
        <f t="shared" si="24"/>
        <v>#DIV/0!</v>
      </c>
      <c r="L402" s="60" t="e">
        <f t="shared" si="25"/>
        <v>#DIV/0!</v>
      </c>
    </row>
    <row r="403" spans="1:12" ht="26.1" customHeight="1">
      <c r="A403" s="13">
        <v>402</v>
      </c>
      <c r="B403" s="15"/>
      <c r="C403" s="15"/>
      <c r="D403" s="15"/>
      <c r="E403" s="13"/>
      <c r="F403" s="15"/>
      <c r="G403" s="15"/>
      <c r="H403" s="15"/>
      <c r="I403" s="60"/>
      <c r="J403" s="60">
        <f t="shared" si="23"/>
        <v>491.67</v>
      </c>
      <c r="K403" s="60" t="e">
        <f t="shared" si="24"/>
        <v>#DIV/0!</v>
      </c>
      <c r="L403" s="60" t="e">
        <f t="shared" si="25"/>
        <v>#DIV/0!</v>
      </c>
    </row>
    <row r="404" spans="1:12" ht="26.1" customHeight="1">
      <c r="A404" s="13">
        <v>403</v>
      </c>
      <c r="B404" s="15"/>
      <c r="C404" s="15"/>
      <c r="D404" s="15"/>
      <c r="E404" s="13"/>
      <c r="F404" s="15"/>
      <c r="G404" s="15"/>
      <c r="H404" s="15"/>
      <c r="I404" s="60"/>
      <c r="J404" s="60">
        <f t="shared" si="23"/>
        <v>491.67</v>
      </c>
      <c r="K404" s="60" t="e">
        <f t="shared" si="24"/>
        <v>#DIV/0!</v>
      </c>
      <c r="L404" s="60" t="e">
        <f t="shared" si="25"/>
        <v>#DIV/0!</v>
      </c>
    </row>
    <row r="405" spans="1:12" ht="26.1" customHeight="1">
      <c r="A405" s="13">
        <v>404</v>
      </c>
      <c r="B405" s="15"/>
      <c r="C405" s="15"/>
      <c r="D405" s="15"/>
      <c r="E405" s="13"/>
      <c r="F405" s="15"/>
      <c r="G405" s="15"/>
      <c r="H405" s="15"/>
      <c r="I405" s="60"/>
      <c r="J405" s="60">
        <f t="shared" si="23"/>
        <v>491.67</v>
      </c>
      <c r="K405" s="60" t="e">
        <f t="shared" si="24"/>
        <v>#DIV/0!</v>
      </c>
      <c r="L405" s="60" t="e">
        <f t="shared" si="25"/>
        <v>#DIV/0!</v>
      </c>
    </row>
    <row r="406" spans="1:12" ht="26.1" customHeight="1">
      <c r="A406" s="13">
        <v>405</v>
      </c>
      <c r="B406" s="15"/>
      <c r="C406" s="15"/>
      <c r="D406" s="15"/>
      <c r="E406" s="13"/>
      <c r="F406" s="15"/>
      <c r="G406" s="15"/>
      <c r="H406" s="15"/>
      <c r="I406" s="60"/>
      <c r="J406" s="60">
        <f t="shared" si="23"/>
        <v>491.67</v>
      </c>
      <c r="K406" s="60" t="e">
        <f t="shared" si="24"/>
        <v>#DIV/0!</v>
      </c>
      <c r="L406" s="60" t="e">
        <f t="shared" si="25"/>
        <v>#DIV/0!</v>
      </c>
    </row>
    <row r="407" spans="1:12" ht="26.1" customHeight="1">
      <c r="A407" s="13">
        <v>406</v>
      </c>
      <c r="B407" s="15"/>
      <c r="C407" s="15"/>
      <c r="D407" s="15"/>
      <c r="E407" s="13"/>
      <c r="F407" s="15"/>
      <c r="G407" s="15"/>
      <c r="H407" s="15"/>
      <c r="I407" s="60"/>
      <c r="J407" s="60">
        <f t="shared" si="23"/>
        <v>491.67</v>
      </c>
      <c r="K407" s="60" t="e">
        <f t="shared" si="24"/>
        <v>#DIV/0!</v>
      </c>
      <c r="L407" s="60" t="e">
        <f t="shared" si="25"/>
        <v>#DIV/0!</v>
      </c>
    </row>
    <row r="408" spans="1:12" ht="26.1" customHeight="1">
      <c r="A408" s="13">
        <v>407</v>
      </c>
      <c r="B408" s="15"/>
      <c r="C408" s="15"/>
      <c r="D408" s="15"/>
      <c r="E408" s="13"/>
      <c r="F408" s="15"/>
      <c r="G408" s="15"/>
      <c r="H408" s="15"/>
      <c r="I408" s="60"/>
      <c r="J408" s="60">
        <f t="shared" si="23"/>
        <v>491.67</v>
      </c>
      <c r="K408" s="60" t="e">
        <f t="shared" si="24"/>
        <v>#DIV/0!</v>
      </c>
      <c r="L408" s="60" t="e">
        <f t="shared" si="25"/>
        <v>#DIV/0!</v>
      </c>
    </row>
    <row r="409" spans="1:12" ht="26.1" customHeight="1">
      <c r="A409" s="13">
        <v>408</v>
      </c>
      <c r="B409" s="15"/>
      <c r="C409" s="15"/>
      <c r="D409" s="15"/>
      <c r="E409" s="13"/>
      <c r="F409" s="15"/>
      <c r="G409" s="15"/>
      <c r="H409" s="15"/>
      <c r="I409" s="60"/>
      <c r="J409" s="60">
        <f t="shared" si="23"/>
        <v>491.67</v>
      </c>
      <c r="K409" s="60" t="e">
        <f t="shared" si="24"/>
        <v>#DIV/0!</v>
      </c>
      <c r="L409" s="60" t="e">
        <f t="shared" si="25"/>
        <v>#DIV/0!</v>
      </c>
    </row>
    <row r="410" spans="1:12" ht="26.1" customHeight="1">
      <c r="A410" s="13">
        <v>409</v>
      </c>
      <c r="B410" s="15"/>
      <c r="C410" s="15"/>
      <c r="D410" s="15"/>
      <c r="E410" s="13"/>
      <c r="F410" s="15"/>
      <c r="G410" s="15"/>
      <c r="H410" s="15"/>
      <c r="I410" s="60"/>
      <c r="J410" s="60">
        <f t="shared" si="23"/>
        <v>491.67</v>
      </c>
      <c r="K410" s="60" t="e">
        <f t="shared" si="24"/>
        <v>#DIV/0!</v>
      </c>
      <c r="L410" s="60" t="e">
        <f t="shared" si="25"/>
        <v>#DIV/0!</v>
      </c>
    </row>
    <row r="411" spans="1:12" ht="26.1" customHeight="1">
      <c r="A411" s="13">
        <v>410</v>
      </c>
      <c r="B411" s="15"/>
      <c r="C411" s="15"/>
      <c r="D411" s="15"/>
      <c r="E411" s="13"/>
      <c r="F411" s="15"/>
      <c r="G411" s="15"/>
      <c r="H411" s="15"/>
      <c r="I411" s="60"/>
      <c r="J411" s="60">
        <f t="shared" si="23"/>
        <v>491.67</v>
      </c>
      <c r="K411" s="60" t="e">
        <f t="shared" si="24"/>
        <v>#DIV/0!</v>
      </c>
      <c r="L411" s="60" t="e">
        <f t="shared" si="25"/>
        <v>#DIV/0!</v>
      </c>
    </row>
    <row r="412" spans="1:12" ht="26.1" customHeight="1">
      <c r="A412" s="13">
        <v>411</v>
      </c>
      <c r="B412" s="15"/>
      <c r="C412" s="15"/>
      <c r="D412" s="15"/>
      <c r="E412" s="13"/>
      <c r="F412" s="15"/>
      <c r="G412" s="15"/>
      <c r="H412" s="15"/>
      <c r="I412" s="60"/>
      <c r="J412" s="60">
        <f t="shared" ref="J412:J475" si="26">459.67+32+I412*1.8</f>
        <v>491.67</v>
      </c>
      <c r="K412" s="60" t="e">
        <f t="shared" ref="K412:K475" si="27">(10^(F412-G412/(H412+I412)))/(7.5*6.895)</f>
        <v>#DIV/0!</v>
      </c>
      <c r="L412" s="60" t="e">
        <f t="shared" ref="L412:L475" si="28">K412*6.895</f>
        <v>#DIV/0!</v>
      </c>
    </row>
    <row r="413" spans="1:12" ht="26.1" customHeight="1">
      <c r="A413" s="13">
        <v>412</v>
      </c>
      <c r="B413" s="15"/>
      <c r="C413" s="15"/>
      <c r="D413" s="15"/>
      <c r="E413" s="13"/>
      <c r="F413" s="15"/>
      <c r="G413" s="15"/>
      <c r="H413" s="15"/>
      <c r="I413" s="60"/>
      <c r="J413" s="60">
        <f t="shared" si="26"/>
        <v>491.67</v>
      </c>
      <c r="K413" s="60" t="e">
        <f t="shared" si="27"/>
        <v>#DIV/0!</v>
      </c>
      <c r="L413" s="60" t="e">
        <f t="shared" si="28"/>
        <v>#DIV/0!</v>
      </c>
    </row>
    <row r="414" spans="1:12" ht="26.1" customHeight="1">
      <c r="A414" s="13">
        <v>413</v>
      </c>
      <c r="B414" s="15"/>
      <c r="C414" s="15"/>
      <c r="D414" s="15"/>
      <c r="E414" s="13"/>
      <c r="F414" s="15"/>
      <c r="G414" s="15"/>
      <c r="H414" s="15"/>
      <c r="I414" s="60"/>
      <c r="J414" s="60">
        <f t="shared" si="26"/>
        <v>491.67</v>
      </c>
      <c r="K414" s="60" t="e">
        <f t="shared" si="27"/>
        <v>#DIV/0!</v>
      </c>
      <c r="L414" s="60" t="e">
        <f t="shared" si="28"/>
        <v>#DIV/0!</v>
      </c>
    </row>
    <row r="415" spans="1:12" ht="26.1" customHeight="1">
      <c r="A415" s="13">
        <v>414</v>
      </c>
      <c r="B415" s="15"/>
      <c r="C415" s="15"/>
      <c r="D415" s="15"/>
      <c r="E415" s="13"/>
      <c r="F415" s="15"/>
      <c r="G415" s="15"/>
      <c r="H415" s="15"/>
      <c r="I415" s="60"/>
      <c r="J415" s="60">
        <f t="shared" si="26"/>
        <v>491.67</v>
      </c>
      <c r="K415" s="60" t="e">
        <f t="shared" si="27"/>
        <v>#DIV/0!</v>
      </c>
      <c r="L415" s="60" t="e">
        <f t="shared" si="28"/>
        <v>#DIV/0!</v>
      </c>
    </row>
    <row r="416" spans="1:12" ht="26.1" customHeight="1">
      <c r="A416" s="13">
        <v>415</v>
      </c>
      <c r="B416" s="15"/>
      <c r="C416" s="15"/>
      <c r="D416" s="15"/>
      <c r="E416" s="13"/>
      <c r="F416" s="15"/>
      <c r="G416" s="15"/>
      <c r="H416" s="15"/>
      <c r="I416" s="60"/>
      <c r="J416" s="60">
        <f t="shared" si="26"/>
        <v>491.67</v>
      </c>
      <c r="K416" s="60" t="e">
        <f t="shared" si="27"/>
        <v>#DIV/0!</v>
      </c>
      <c r="L416" s="60" t="e">
        <f t="shared" si="28"/>
        <v>#DIV/0!</v>
      </c>
    </row>
    <row r="417" spans="1:12" ht="26.1" customHeight="1">
      <c r="A417" s="13">
        <v>416</v>
      </c>
      <c r="B417" s="15"/>
      <c r="C417" s="15"/>
      <c r="D417" s="15"/>
      <c r="E417" s="13"/>
      <c r="F417" s="15"/>
      <c r="G417" s="15"/>
      <c r="H417" s="15"/>
      <c r="I417" s="60"/>
      <c r="J417" s="60">
        <f t="shared" si="26"/>
        <v>491.67</v>
      </c>
      <c r="K417" s="60" t="e">
        <f t="shared" si="27"/>
        <v>#DIV/0!</v>
      </c>
      <c r="L417" s="60" t="e">
        <f t="shared" si="28"/>
        <v>#DIV/0!</v>
      </c>
    </row>
    <row r="418" spans="1:12" ht="26.1" customHeight="1">
      <c r="A418" s="13">
        <v>417</v>
      </c>
      <c r="B418" s="15"/>
      <c r="C418" s="15"/>
      <c r="D418" s="15"/>
      <c r="E418" s="13"/>
      <c r="F418" s="15"/>
      <c r="G418" s="15"/>
      <c r="H418" s="15"/>
      <c r="I418" s="60"/>
      <c r="J418" s="60">
        <f t="shared" si="26"/>
        <v>491.67</v>
      </c>
      <c r="K418" s="60" t="e">
        <f t="shared" si="27"/>
        <v>#DIV/0!</v>
      </c>
      <c r="L418" s="60" t="e">
        <f t="shared" si="28"/>
        <v>#DIV/0!</v>
      </c>
    </row>
    <row r="419" spans="1:12" ht="26.1" customHeight="1">
      <c r="A419" s="13">
        <v>418</v>
      </c>
      <c r="B419" s="15"/>
      <c r="C419" s="15"/>
      <c r="D419" s="15"/>
      <c r="E419" s="13"/>
      <c r="F419" s="15"/>
      <c r="G419" s="15"/>
      <c r="H419" s="15"/>
      <c r="I419" s="60"/>
      <c r="J419" s="60">
        <f t="shared" si="26"/>
        <v>491.67</v>
      </c>
      <c r="K419" s="60" t="e">
        <f t="shared" si="27"/>
        <v>#DIV/0!</v>
      </c>
      <c r="L419" s="60" t="e">
        <f t="shared" si="28"/>
        <v>#DIV/0!</v>
      </c>
    </row>
    <row r="420" spans="1:12" ht="26.1" customHeight="1">
      <c r="A420" s="13">
        <v>419</v>
      </c>
      <c r="B420" s="15"/>
      <c r="C420" s="15"/>
      <c r="D420" s="15"/>
      <c r="E420" s="13"/>
      <c r="F420" s="15"/>
      <c r="G420" s="15"/>
      <c r="H420" s="15"/>
      <c r="I420" s="60"/>
      <c r="J420" s="60">
        <f t="shared" si="26"/>
        <v>491.67</v>
      </c>
      <c r="K420" s="60" t="e">
        <f t="shared" si="27"/>
        <v>#DIV/0!</v>
      </c>
      <c r="L420" s="60" t="e">
        <f t="shared" si="28"/>
        <v>#DIV/0!</v>
      </c>
    </row>
    <row r="421" spans="1:12" ht="26.1" customHeight="1">
      <c r="A421" s="13">
        <v>420</v>
      </c>
      <c r="B421" s="15"/>
      <c r="C421" s="15"/>
      <c r="D421" s="15"/>
      <c r="E421" s="13"/>
      <c r="F421" s="15"/>
      <c r="G421" s="15"/>
      <c r="H421" s="15"/>
      <c r="I421" s="60"/>
      <c r="J421" s="60">
        <f t="shared" si="26"/>
        <v>491.67</v>
      </c>
      <c r="K421" s="60" t="e">
        <f t="shared" si="27"/>
        <v>#DIV/0!</v>
      </c>
      <c r="L421" s="60" t="e">
        <f t="shared" si="28"/>
        <v>#DIV/0!</v>
      </c>
    </row>
    <row r="422" spans="1:12" ht="26.1" customHeight="1">
      <c r="A422" s="13">
        <v>421</v>
      </c>
      <c r="B422" s="15"/>
      <c r="C422" s="15"/>
      <c r="D422" s="15"/>
      <c r="E422" s="13"/>
      <c r="F422" s="15"/>
      <c r="G422" s="15"/>
      <c r="H422" s="15"/>
      <c r="I422" s="60"/>
      <c r="J422" s="60">
        <f t="shared" si="26"/>
        <v>491.67</v>
      </c>
      <c r="K422" s="60" t="e">
        <f t="shared" si="27"/>
        <v>#DIV/0!</v>
      </c>
      <c r="L422" s="60" t="e">
        <f t="shared" si="28"/>
        <v>#DIV/0!</v>
      </c>
    </row>
    <row r="423" spans="1:12" ht="26.1" customHeight="1">
      <c r="A423" s="13">
        <v>422</v>
      </c>
      <c r="B423" s="15"/>
      <c r="C423" s="15"/>
      <c r="D423" s="15"/>
      <c r="E423" s="13"/>
      <c r="F423" s="15"/>
      <c r="G423" s="15"/>
      <c r="H423" s="15"/>
      <c r="I423" s="60"/>
      <c r="J423" s="60">
        <f t="shared" si="26"/>
        <v>491.67</v>
      </c>
      <c r="K423" s="60" t="e">
        <f t="shared" si="27"/>
        <v>#DIV/0!</v>
      </c>
      <c r="L423" s="60" t="e">
        <f t="shared" si="28"/>
        <v>#DIV/0!</v>
      </c>
    </row>
    <row r="424" spans="1:12" ht="26.1" customHeight="1">
      <c r="A424" s="13">
        <v>423</v>
      </c>
      <c r="B424" s="15"/>
      <c r="C424" s="15"/>
      <c r="D424" s="15"/>
      <c r="E424" s="13"/>
      <c r="F424" s="15"/>
      <c r="G424" s="15"/>
      <c r="H424" s="15"/>
      <c r="I424" s="60"/>
      <c r="J424" s="60">
        <f t="shared" si="26"/>
        <v>491.67</v>
      </c>
      <c r="K424" s="60" t="e">
        <f t="shared" si="27"/>
        <v>#DIV/0!</v>
      </c>
      <c r="L424" s="60" t="e">
        <f t="shared" si="28"/>
        <v>#DIV/0!</v>
      </c>
    </row>
    <row r="425" spans="1:12" ht="26.1" customHeight="1">
      <c r="A425" s="13">
        <v>424</v>
      </c>
      <c r="B425" s="15"/>
      <c r="C425" s="15"/>
      <c r="D425" s="15"/>
      <c r="E425" s="13"/>
      <c r="F425" s="15"/>
      <c r="G425" s="15"/>
      <c r="H425" s="15"/>
      <c r="I425" s="60"/>
      <c r="J425" s="60">
        <f t="shared" si="26"/>
        <v>491.67</v>
      </c>
      <c r="K425" s="60" t="e">
        <f t="shared" si="27"/>
        <v>#DIV/0!</v>
      </c>
      <c r="L425" s="60" t="e">
        <f t="shared" si="28"/>
        <v>#DIV/0!</v>
      </c>
    </row>
    <row r="426" spans="1:12" ht="26.1" customHeight="1">
      <c r="A426" s="13">
        <v>425</v>
      </c>
      <c r="B426" s="15"/>
      <c r="C426" s="15"/>
      <c r="D426" s="15"/>
      <c r="E426" s="13"/>
      <c r="F426" s="15"/>
      <c r="G426" s="15"/>
      <c r="H426" s="15"/>
      <c r="I426" s="60"/>
      <c r="J426" s="60">
        <f t="shared" si="26"/>
        <v>491.67</v>
      </c>
      <c r="K426" s="60" t="e">
        <f t="shared" si="27"/>
        <v>#DIV/0!</v>
      </c>
      <c r="L426" s="60" t="e">
        <f t="shared" si="28"/>
        <v>#DIV/0!</v>
      </c>
    </row>
    <row r="427" spans="1:12" ht="26.1" customHeight="1">
      <c r="A427" s="13">
        <v>426</v>
      </c>
      <c r="B427" s="15"/>
      <c r="C427" s="15"/>
      <c r="D427" s="15"/>
      <c r="E427" s="13"/>
      <c r="F427" s="15"/>
      <c r="G427" s="15"/>
      <c r="H427" s="15"/>
      <c r="I427" s="60"/>
      <c r="J427" s="60">
        <f t="shared" si="26"/>
        <v>491.67</v>
      </c>
      <c r="K427" s="60" t="e">
        <f t="shared" si="27"/>
        <v>#DIV/0!</v>
      </c>
      <c r="L427" s="60" t="e">
        <f t="shared" si="28"/>
        <v>#DIV/0!</v>
      </c>
    </row>
    <row r="428" spans="1:12" ht="26.1" customHeight="1">
      <c r="A428" s="13">
        <v>427</v>
      </c>
      <c r="B428" s="15"/>
      <c r="C428" s="15"/>
      <c r="D428" s="15"/>
      <c r="E428" s="13"/>
      <c r="F428" s="15"/>
      <c r="G428" s="15"/>
      <c r="H428" s="15"/>
      <c r="I428" s="60"/>
      <c r="J428" s="60">
        <f t="shared" si="26"/>
        <v>491.67</v>
      </c>
      <c r="K428" s="60" t="e">
        <f t="shared" si="27"/>
        <v>#DIV/0!</v>
      </c>
      <c r="L428" s="60" t="e">
        <f t="shared" si="28"/>
        <v>#DIV/0!</v>
      </c>
    </row>
    <row r="429" spans="1:12" ht="26.1" customHeight="1">
      <c r="A429" s="13">
        <v>428</v>
      </c>
      <c r="B429" s="15"/>
      <c r="C429" s="15"/>
      <c r="D429" s="15"/>
      <c r="E429" s="13"/>
      <c r="F429" s="15"/>
      <c r="G429" s="15"/>
      <c r="H429" s="15"/>
      <c r="I429" s="60"/>
      <c r="J429" s="60">
        <f t="shared" si="26"/>
        <v>491.67</v>
      </c>
      <c r="K429" s="60" t="e">
        <f t="shared" si="27"/>
        <v>#DIV/0!</v>
      </c>
      <c r="L429" s="60" t="e">
        <f t="shared" si="28"/>
        <v>#DIV/0!</v>
      </c>
    </row>
    <row r="430" spans="1:12" ht="26.1" customHeight="1">
      <c r="A430" s="13">
        <v>429</v>
      </c>
      <c r="B430" s="15"/>
      <c r="C430" s="15"/>
      <c r="D430" s="15"/>
      <c r="E430" s="13"/>
      <c r="F430" s="15"/>
      <c r="G430" s="15"/>
      <c r="H430" s="15"/>
      <c r="I430" s="60"/>
      <c r="J430" s="60">
        <f t="shared" si="26"/>
        <v>491.67</v>
      </c>
      <c r="K430" s="60" t="e">
        <f t="shared" si="27"/>
        <v>#DIV/0!</v>
      </c>
      <c r="L430" s="60" t="e">
        <f t="shared" si="28"/>
        <v>#DIV/0!</v>
      </c>
    </row>
    <row r="431" spans="1:12" ht="26.1" customHeight="1">
      <c r="A431" s="13">
        <v>430</v>
      </c>
      <c r="B431" s="15"/>
      <c r="C431" s="15"/>
      <c r="D431" s="15"/>
      <c r="E431" s="13"/>
      <c r="F431" s="15"/>
      <c r="G431" s="15"/>
      <c r="H431" s="15"/>
      <c r="I431" s="60"/>
      <c r="J431" s="60">
        <f t="shared" si="26"/>
        <v>491.67</v>
      </c>
      <c r="K431" s="60" t="e">
        <f t="shared" si="27"/>
        <v>#DIV/0!</v>
      </c>
      <c r="L431" s="60" t="e">
        <f t="shared" si="28"/>
        <v>#DIV/0!</v>
      </c>
    </row>
    <row r="432" spans="1:12" ht="26.1" customHeight="1">
      <c r="A432" s="13">
        <v>431</v>
      </c>
      <c r="B432" s="15"/>
      <c r="C432" s="15"/>
      <c r="D432" s="15"/>
      <c r="E432" s="13"/>
      <c r="F432" s="15"/>
      <c r="G432" s="15"/>
      <c r="H432" s="15"/>
      <c r="I432" s="60"/>
      <c r="J432" s="60">
        <f t="shared" si="26"/>
        <v>491.67</v>
      </c>
      <c r="K432" s="60" t="e">
        <f t="shared" si="27"/>
        <v>#DIV/0!</v>
      </c>
      <c r="L432" s="60" t="e">
        <f t="shared" si="28"/>
        <v>#DIV/0!</v>
      </c>
    </row>
    <row r="433" spans="1:12" ht="26.1" customHeight="1">
      <c r="A433" s="13">
        <v>432</v>
      </c>
      <c r="B433" s="15"/>
      <c r="C433" s="15"/>
      <c r="D433" s="15"/>
      <c r="E433" s="13"/>
      <c r="F433" s="15"/>
      <c r="G433" s="15"/>
      <c r="H433" s="15"/>
      <c r="I433" s="60"/>
      <c r="J433" s="60">
        <f t="shared" si="26"/>
        <v>491.67</v>
      </c>
      <c r="K433" s="60" t="e">
        <f t="shared" si="27"/>
        <v>#DIV/0!</v>
      </c>
      <c r="L433" s="60" t="e">
        <f t="shared" si="28"/>
        <v>#DIV/0!</v>
      </c>
    </row>
    <row r="434" spans="1:12" ht="26.1" customHeight="1">
      <c r="A434" s="13">
        <v>433</v>
      </c>
      <c r="B434" s="15"/>
      <c r="C434" s="15"/>
      <c r="D434" s="15"/>
      <c r="E434" s="13"/>
      <c r="F434" s="15"/>
      <c r="G434" s="15"/>
      <c r="H434" s="15"/>
      <c r="I434" s="60"/>
      <c r="J434" s="60">
        <f t="shared" si="26"/>
        <v>491.67</v>
      </c>
      <c r="K434" s="60" t="e">
        <f t="shared" si="27"/>
        <v>#DIV/0!</v>
      </c>
      <c r="L434" s="60" t="e">
        <f t="shared" si="28"/>
        <v>#DIV/0!</v>
      </c>
    </row>
    <row r="435" spans="1:12" ht="26.1" customHeight="1">
      <c r="A435" s="13">
        <v>434</v>
      </c>
      <c r="B435" s="15"/>
      <c r="C435" s="15"/>
      <c r="D435" s="15"/>
      <c r="E435" s="13"/>
      <c r="F435" s="15"/>
      <c r="G435" s="15"/>
      <c r="H435" s="15"/>
      <c r="I435" s="60"/>
      <c r="J435" s="60">
        <f t="shared" si="26"/>
        <v>491.67</v>
      </c>
      <c r="K435" s="60" t="e">
        <f t="shared" si="27"/>
        <v>#DIV/0!</v>
      </c>
      <c r="L435" s="60" t="e">
        <f t="shared" si="28"/>
        <v>#DIV/0!</v>
      </c>
    </row>
    <row r="436" spans="1:12" ht="26.1" customHeight="1">
      <c r="A436" s="13">
        <v>435</v>
      </c>
      <c r="B436" s="15"/>
      <c r="C436" s="15"/>
      <c r="D436" s="15"/>
      <c r="E436" s="13"/>
      <c r="F436" s="15"/>
      <c r="G436" s="15"/>
      <c r="H436" s="15"/>
      <c r="I436" s="60"/>
      <c r="J436" s="60">
        <f t="shared" si="26"/>
        <v>491.67</v>
      </c>
      <c r="K436" s="60" t="e">
        <f t="shared" si="27"/>
        <v>#DIV/0!</v>
      </c>
      <c r="L436" s="60" t="e">
        <f t="shared" si="28"/>
        <v>#DIV/0!</v>
      </c>
    </row>
    <row r="437" spans="1:12" ht="26.1" customHeight="1">
      <c r="A437" s="13">
        <v>436</v>
      </c>
      <c r="B437" s="15"/>
      <c r="C437" s="15"/>
      <c r="D437" s="15"/>
      <c r="E437" s="13"/>
      <c r="F437" s="15"/>
      <c r="G437" s="15"/>
      <c r="H437" s="15"/>
      <c r="I437" s="60"/>
      <c r="J437" s="60">
        <f t="shared" si="26"/>
        <v>491.67</v>
      </c>
      <c r="K437" s="60" t="e">
        <f t="shared" si="27"/>
        <v>#DIV/0!</v>
      </c>
      <c r="L437" s="60" t="e">
        <f t="shared" si="28"/>
        <v>#DIV/0!</v>
      </c>
    </row>
    <row r="438" spans="1:12" ht="26.1" customHeight="1">
      <c r="A438" s="13">
        <v>437</v>
      </c>
      <c r="B438" s="15"/>
      <c r="C438" s="15"/>
      <c r="D438" s="15"/>
      <c r="E438" s="13"/>
      <c r="F438" s="15"/>
      <c r="G438" s="15"/>
      <c r="H438" s="15"/>
      <c r="I438" s="60"/>
      <c r="J438" s="60">
        <f t="shared" si="26"/>
        <v>491.67</v>
      </c>
      <c r="K438" s="60" t="e">
        <f t="shared" si="27"/>
        <v>#DIV/0!</v>
      </c>
      <c r="L438" s="60" t="e">
        <f t="shared" si="28"/>
        <v>#DIV/0!</v>
      </c>
    </row>
    <row r="439" spans="1:12" ht="26.1" customHeight="1">
      <c r="A439" s="13">
        <v>438</v>
      </c>
      <c r="B439" s="15"/>
      <c r="C439" s="15"/>
      <c r="D439" s="15"/>
      <c r="E439" s="13"/>
      <c r="F439" s="15"/>
      <c r="G439" s="15"/>
      <c r="H439" s="15"/>
      <c r="I439" s="60"/>
      <c r="J439" s="60">
        <f t="shared" si="26"/>
        <v>491.67</v>
      </c>
      <c r="K439" s="60" t="e">
        <f t="shared" si="27"/>
        <v>#DIV/0!</v>
      </c>
      <c r="L439" s="60" t="e">
        <f t="shared" si="28"/>
        <v>#DIV/0!</v>
      </c>
    </row>
    <row r="440" spans="1:12" ht="26.1" customHeight="1">
      <c r="A440" s="13">
        <v>439</v>
      </c>
      <c r="B440" s="15"/>
      <c r="C440" s="15"/>
      <c r="D440" s="15"/>
      <c r="E440" s="13"/>
      <c r="F440" s="15"/>
      <c r="G440" s="15"/>
      <c r="H440" s="15"/>
      <c r="I440" s="60"/>
      <c r="J440" s="60">
        <f t="shared" si="26"/>
        <v>491.67</v>
      </c>
      <c r="K440" s="60" t="e">
        <f t="shared" si="27"/>
        <v>#DIV/0!</v>
      </c>
      <c r="L440" s="60" t="e">
        <f t="shared" si="28"/>
        <v>#DIV/0!</v>
      </c>
    </row>
    <row r="441" spans="1:12" ht="26.1" customHeight="1">
      <c r="A441" s="13">
        <v>440</v>
      </c>
      <c r="B441" s="15"/>
      <c r="C441" s="15"/>
      <c r="D441" s="15"/>
      <c r="E441" s="13"/>
      <c r="F441" s="15"/>
      <c r="G441" s="15"/>
      <c r="H441" s="15"/>
      <c r="I441" s="60"/>
      <c r="J441" s="60">
        <f t="shared" si="26"/>
        <v>491.67</v>
      </c>
      <c r="K441" s="60" t="e">
        <f t="shared" si="27"/>
        <v>#DIV/0!</v>
      </c>
      <c r="L441" s="60" t="e">
        <f t="shared" si="28"/>
        <v>#DIV/0!</v>
      </c>
    </row>
    <row r="442" spans="1:12" ht="26.1" customHeight="1">
      <c r="A442" s="13">
        <v>441</v>
      </c>
      <c r="B442" s="15"/>
      <c r="C442" s="15"/>
      <c r="D442" s="15"/>
      <c r="E442" s="13"/>
      <c r="F442" s="15"/>
      <c r="G442" s="15"/>
      <c r="H442" s="15"/>
      <c r="I442" s="60"/>
      <c r="J442" s="60">
        <f t="shared" si="26"/>
        <v>491.67</v>
      </c>
      <c r="K442" s="60" t="e">
        <f t="shared" si="27"/>
        <v>#DIV/0!</v>
      </c>
      <c r="L442" s="60" t="e">
        <f t="shared" si="28"/>
        <v>#DIV/0!</v>
      </c>
    </row>
    <row r="443" spans="1:12" ht="26.1" customHeight="1">
      <c r="A443" s="13">
        <v>442</v>
      </c>
      <c r="B443" s="15"/>
      <c r="C443" s="15"/>
      <c r="D443" s="15"/>
      <c r="E443" s="13"/>
      <c r="F443" s="15"/>
      <c r="G443" s="15"/>
      <c r="H443" s="15"/>
      <c r="I443" s="60"/>
      <c r="J443" s="60">
        <f t="shared" si="26"/>
        <v>491.67</v>
      </c>
      <c r="K443" s="60" t="e">
        <f t="shared" si="27"/>
        <v>#DIV/0!</v>
      </c>
      <c r="L443" s="60" t="e">
        <f t="shared" si="28"/>
        <v>#DIV/0!</v>
      </c>
    </row>
    <row r="444" spans="1:12" ht="26.1" customHeight="1">
      <c r="A444" s="13">
        <v>443</v>
      </c>
      <c r="B444" s="15"/>
      <c r="C444" s="15"/>
      <c r="D444" s="15"/>
      <c r="E444" s="13"/>
      <c r="F444" s="15"/>
      <c r="G444" s="15"/>
      <c r="H444" s="15"/>
      <c r="I444" s="60"/>
      <c r="J444" s="60">
        <f t="shared" si="26"/>
        <v>491.67</v>
      </c>
      <c r="K444" s="60" t="e">
        <f t="shared" si="27"/>
        <v>#DIV/0!</v>
      </c>
      <c r="L444" s="60" t="e">
        <f t="shared" si="28"/>
        <v>#DIV/0!</v>
      </c>
    </row>
    <row r="445" spans="1:12" ht="26.1" customHeight="1">
      <c r="A445" s="13">
        <v>444</v>
      </c>
      <c r="B445" s="15"/>
      <c r="C445" s="15"/>
      <c r="D445" s="15"/>
      <c r="E445" s="13"/>
      <c r="F445" s="15"/>
      <c r="G445" s="15"/>
      <c r="H445" s="15"/>
      <c r="I445" s="60"/>
      <c r="J445" s="60">
        <f t="shared" si="26"/>
        <v>491.67</v>
      </c>
      <c r="K445" s="60" t="e">
        <f t="shared" si="27"/>
        <v>#DIV/0!</v>
      </c>
      <c r="L445" s="60" t="e">
        <f t="shared" si="28"/>
        <v>#DIV/0!</v>
      </c>
    </row>
    <row r="446" spans="1:12" ht="26.1" customHeight="1">
      <c r="A446" s="13">
        <v>445</v>
      </c>
      <c r="B446" s="15"/>
      <c r="C446" s="15"/>
      <c r="D446" s="15"/>
      <c r="E446" s="13"/>
      <c r="F446" s="15"/>
      <c r="G446" s="15"/>
      <c r="H446" s="15"/>
      <c r="I446" s="60"/>
      <c r="J446" s="60">
        <f t="shared" si="26"/>
        <v>491.67</v>
      </c>
      <c r="K446" s="60" t="e">
        <f t="shared" si="27"/>
        <v>#DIV/0!</v>
      </c>
      <c r="L446" s="60" t="e">
        <f t="shared" si="28"/>
        <v>#DIV/0!</v>
      </c>
    </row>
    <row r="447" spans="1:12" ht="26.1" customHeight="1">
      <c r="A447" s="13">
        <v>446</v>
      </c>
      <c r="B447" s="15"/>
      <c r="C447" s="15"/>
      <c r="D447" s="15"/>
      <c r="E447" s="13"/>
      <c r="F447" s="15"/>
      <c r="G447" s="15"/>
      <c r="H447" s="15"/>
      <c r="I447" s="60"/>
      <c r="J447" s="60">
        <f t="shared" si="26"/>
        <v>491.67</v>
      </c>
      <c r="K447" s="60" t="e">
        <f t="shared" si="27"/>
        <v>#DIV/0!</v>
      </c>
      <c r="L447" s="60" t="e">
        <f t="shared" si="28"/>
        <v>#DIV/0!</v>
      </c>
    </row>
    <row r="448" spans="1:12" ht="26.1" customHeight="1">
      <c r="A448" s="13">
        <v>447</v>
      </c>
      <c r="B448" s="15"/>
      <c r="C448" s="15"/>
      <c r="D448" s="15"/>
      <c r="E448" s="13"/>
      <c r="F448" s="15"/>
      <c r="G448" s="15"/>
      <c r="H448" s="15"/>
      <c r="I448" s="60"/>
      <c r="J448" s="60">
        <f t="shared" si="26"/>
        <v>491.67</v>
      </c>
      <c r="K448" s="60" t="e">
        <f t="shared" si="27"/>
        <v>#DIV/0!</v>
      </c>
      <c r="L448" s="60" t="e">
        <f t="shared" si="28"/>
        <v>#DIV/0!</v>
      </c>
    </row>
    <row r="449" spans="1:12" ht="26.1" customHeight="1">
      <c r="A449" s="13">
        <v>448</v>
      </c>
      <c r="B449" s="15"/>
      <c r="C449" s="15"/>
      <c r="D449" s="15"/>
      <c r="E449" s="13"/>
      <c r="F449" s="15"/>
      <c r="G449" s="15"/>
      <c r="H449" s="15"/>
      <c r="I449" s="60"/>
      <c r="J449" s="60">
        <f t="shared" si="26"/>
        <v>491.67</v>
      </c>
      <c r="K449" s="60" t="e">
        <f t="shared" si="27"/>
        <v>#DIV/0!</v>
      </c>
      <c r="L449" s="60" t="e">
        <f t="shared" si="28"/>
        <v>#DIV/0!</v>
      </c>
    </row>
    <row r="450" spans="1:12" ht="26.1" customHeight="1">
      <c r="A450" s="13">
        <v>449</v>
      </c>
      <c r="B450" s="15"/>
      <c r="C450" s="15"/>
      <c r="D450" s="15"/>
      <c r="E450" s="13"/>
      <c r="F450" s="15"/>
      <c r="G450" s="15"/>
      <c r="H450" s="15"/>
      <c r="I450" s="60"/>
      <c r="J450" s="60">
        <f t="shared" si="26"/>
        <v>491.67</v>
      </c>
      <c r="K450" s="60" t="e">
        <f t="shared" si="27"/>
        <v>#DIV/0!</v>
      </c>
      <c r="L450" s="60" t="e">
        <f t="shared" si="28"/>
        <v>#DIV/0!</v>
      </c>
    </row>
    <row r="451" spans="1:12" ht="26.1" customHeight="1">
      <c r="A451" s="13">
        <v>450</v>
      </c>
      <c r="B451" s="15"/>
      <c r="C451" s="15"/>
      <c r="D451" s="15"/>
      <c r="E451" s="13"/>
      <c r="F451" s="15"/>
      <c r="G451" s="15"/>
      <c r="H451" s="15"/>
      <c r="I451" s="60"/>
      <c r="J451" s="60">
        <f t="shared" si="26"/>
        <v>491.67</v>
      </c>
      <c r="K451" s="60" t="e">
        <f t="shared" si="27"/>
        <v>#DIV/0!</v>
      </c>
      <c r="L451" s="60" t="e">
        <f t="shared" si="28"/>
        <v>#DIV/0!</v>
      </c>
    </row>
    <row r="452" spans="1:12" ht="26.1" customHeight="1">
      <c r="A452" s="13">
        <v>451</v>
      </c>
      <c r="B452" s="15"/>
      <c r="C452" s="15"/>
      <c r="D452" s="15"/>
      <c r="E452" s="13"/>
      <c r="F452" s="15"/>
      <c r="G452" s="15"/>
      <c r="H452" s="15"/>
      <c r="I452" s="60"/>
      <c r="J452" s="60">
        <f t="shared" si="26"/>
        <v>491.67</v>
      </c>
      <c r="K452" s="60" t="e">
        <f t="shared" si="27"/>
        <v>#DIV/0!</v>
      </c>
      <c r="L452" s="60" t="e">
        <f t="shared" si="28"/>
        <v>#DIV/0!</v>
      </c>
    </row>
    <row r="453" spans="1:12" ht="26.1" customHeight="1">
      <c r="A453" s="13">
        <v>452</v>
      </c>
      <c r="B453" s="15"/>
      <c r="C453" s="15"/>
      <c r="D453" s="15"/>
      <c r="E453" s="13"/>
      <c r="F453" s="15"/>
      <c r="G453" s="15"/>
      <c r="H453" s="15"/>
      <c r="I453" s="60"/>
      <c r="J453" s="60">
        <f t="shared" si="26"/>
        <v>491.67</v>
      </c>
      <c r="K453" s="60" t="e">
        <f t="shared" si="27"/>
        <v>#DIV/0!</v>
      </c>
      <c r="L453" s="60" t="e">
        <f t="shared" si="28"/>
        <v>#DIV/0!</v>
      </c>
    </row>
    <row r="454" spans="1:12" ht="26.1" customHeight="1">
      <c r="A454" s="13">
        <v>453</v>
      </c>
      <c r="B454" s="15"/>
      <c r="C454" s="15"/>
      <c r="D454" s="15"/>
      <c r="E454" s="13"/>
      <c r="F454" s="15"/>
      <c r="G454" s="15"/>
      <c r="H454" s="15"/>
      <c r="I454" s="60"/>
      <c r="J454" s="60">
        <f t="shared" si="26"/>
        <v>491.67</v>
      </c>
      <c r="K454" s="60" t="e">
        <f t="shared" si="27"/>
        <v>#DIV/0!</v>
      </c>
      <c r="L454" s="60" t="e">
        <f t="shared" si="28"/>
        <v>#DIV/0!</v>
      </c>
    </row>
    <row r="455" spans="1:12" ht="26.1" customHeight="1">
      <c r="A455" s="13">
        <v>454</v>
      </c>
      <c r="B455" s="15"/>
      <c r="C455" s="15"/>
      <c r="D455" s="15"/>
      <c r="E455" s="13"/>
      <c r="F455" s="15"/>
      <c r="G455" s="15"/>
      <c r="H455" s="15"/>
      <c r="I455" s="60"/>
      <c r="J455" s="60">
        <f t="shared" si="26"/>
        <v>491.67</v>
      </c>
      <c r="K455" s="60" t="e">
        <f t="shared" si="27"/>
        <v>#DIV/0!</v>
      </c>
      <c r="L455" s="60" t="e">
        <f t="shared" si="28"/>
        <v>#DIV/0!</v>
      </c>
    </row>
    <row r="456" spans="1:12" ht="26.1" customHeight="1">
      <c r="A456" s="13">
        <v>455</v>
      </c>
      <c r="B456" s="15"/>
      <c r="C456" s="15"/>
      <c r="D456" s="15"/>
      <c r="E456" s="13"/>
      <c r="F456" s="15"/>
      <c r="G456" s="15"/>
      <c r="H456" s="15"/>
      <c r="I456" s="60"/>
      <c r="J456" s="60">
        <f t="shared" si="26"/>
        <v>491.67</v>
      </c>
      <c r="K456" s="60" t="e">
        <f t="shared" si="27"/>
        <v>#DIV/0!</v>
      </c>
      <c r="L456" s="60" t="e">
        <f t="shared" si="28"/>
        <v>#DIV/0!</v>
      </c>
    </row>
    <row r="457" spans="1:12" ht="26.1" customHeight="1">
      <c r="A457" s="13">
        <v>456</v>
      </c>
      <c r="B457" s="15"/>
      <c r="C457" s="15"/>
      <c r="D457" s="15"/>
      <c r="E457" s="13"/>
      <c r="F457" s="15"/>
      <c r="G457" s="15"/>
      <c r="H457" s="15"/>
      <c r="I457" s="60"/>
      <c r="J457" s="60">
        <f t="shared" si="26"/>
        <v>491.67</v>
      </c>
      <c r="K457" s="60" t="e">
        <f t="shared" si="27"/>
        <v>#DIV/0!</v>
      </c>
      <c r="L457" s="60" t="e">
        <f t="shared" si="28"/>
        <v>#DIV/0!</v>
      </c>
    </row>
    <row r="458" spans="1:12" ht="26.1" customHeight="1">
      <c r="A458" s="13">
        <v>457</v>
      </c>
      <c r="B458" s="15"/>
      <c r="C458" s="15"/>
      <c r="D458" s="15"/>
      <c r="E458" s="13"/>
      <c r="F458" s="15"/>
      <c r="G458" s="15"/>
      <c r="H458" s="15"/>
      <c r="I458" s="60"/>
      <c r="J458" s="60">
        <f t="shared" si="26"/>
        <v>491.67</v>
      </c>
      <c r="K458" s="60" t="e">
        <f t="shared" si="27"/>
        <v>#DIV/0!</v>
      </c>
      <c r="L458" s="60" t="e">
        <f t="shared" si="28"/>
        <v>#DIV/0!</v>
      </c>
    </row>
    <row r="459" spans="1:12" ht="26.1" customHeight="1">
      <c r="A459" s="13">
        <v>458</v>
      </c>
      <c r="B459" s="15"/>
      <c r="C459" s="15"/>
      <c r="D459" s="15"/>
      <c r="E459" s="13"/>
      <c r="F459" s="15"/>
      <c r="G459" s="15"/>
      <c r="H459" s="15"/>
      <c r="I459" s="60"/>
      <c r="J459" s="60">
        <f t="shared" si="26"/>
        <v>491.67</v>
      </c>
      <c r="K459" s="60" t="e">
        <f t="shared" si="27"/>
        <v>#DIV/0!</v>
      </c>
      <c r="L459" s="60" t="e">
        <f t="shared" si="28"/>
        <v>#DIV/0!</v>
      </c>
    </row>
    <row r="460" spans="1:12" ht="26.1" customHeight="1">
      <c r="A460" s="13">
        <v>459</v>
      </c>
      <c r="B460" s="15"/>
      <c r="C460" s="15"/>
      <c r="D460" s="15"/>
      <c r="E460" s="13"/>
      <c r="F460" s="15"/>
      <c r="G460" s="15"/>
      <c r="H460" s="15"/>
      <c r="I460" s="60"/>
      <c r="J460" s="60">
        <f t="shared" si="26"/>
        <v>491.67</v>
      </c>
      <c r="K460" s="60" t="e">
        <f t="shared" si="27"/>
        <v>#DIV/0!</v>
      </c>
      <c r="L460" s="60" t="e">
        <f t="shared" si="28"/>
        <v>#DIV/0!</v>
      </c>
    </row>
    <row r="461" spans="1:12" ht="26.1" customHeight="1">
      <c r="A461" s="13">
        <v>460</v>
      </c>
      <c r="B461" s="15"/>
      <c r="C461" s="15"/>
      <c r="D461" s="15"/>
      <c r="E461" s="13"/>
      <c r="F461" s="15"/>
      <c r="G461" s="15"/>
      <c r="H461" s="15"/>
      <c r="I461" s="60"/>
      <c r="J461" s="60">
        <f t="shared" si="26"/>
        <v>491.67</v>
      </c>
      <c r="K461" s="60" t="e">
        <f t="shared" si="27"/>
        <v>#DIV/0!</v>
      </c>
      <c r="L461" s="60" t="e">
        <f t="shared" si="28"/>
        <v>#DIV/0!</v>
      </c>
    </row>
    <row r="462" spans="1:12" ht="26.1" customHeight="1">
      <c r="A462" s="13">
        <v>461</v>
      </c>
      <c r="B462" s="15"/>
      <c r="C462" s="15"/>
      <c r="D462" s="15"/>
      <c r="E462" s="13"/>
      <c r="F462" s="15"/>
      <c r="G462" s="15"/>
      <c r="H462" s="15"/>
      <c r="I462" s="60"/>
      <c r="J462" s="60">
        <f t="shared" si="26"/>
        <v>491.67</v>
      </c>
      <c r="K462" s="60" t="e">
        <f t="shared" si="27"/>
        <v>#DIV/0!</v>
      </c>
      <c r="L462" s="60" t="e">
        <f t="shared" si="28"/>
        <v>#DIV/0!</v>
      </c>
    </row>
    <row r="463" spans="1:12" ht="26.1" customHeight="1">
      <c r="A463" s="13">
        <v>462</v>
      </c>
      <c r="B463" s="15"/>
      <c r="C463" s="15"/>
      <c r="D463" s="15"/>
      <c r="E463" s="13"/>
      <c r="F463" s="15"/>
      <c r="G463" s="15"/>
      <c r="H463" s="15"/>
      <c r="I463" s="60"/>
      <c r="J463" s="60">
        <f t="shared" si="26"/>
        <v>491.67</v>
      </c>
      <c r="K463" s="60" t="e">
        <f t="shared" si="27"/>
        <v>#DIV/0!</v>
      </c>
      <c r="L463" s="60" t="e">
        <f t="shared" si="28"/>
        <v>#DIV/0!</v>
      </c>
    </row>
    <row r="464" spans="1:12" ht="26.1" customHeight="1">
      <c r="A464" s="13">
        <v>463</v>
      </c>
      <c r="B464" s="15"/>
      <c r="C464" s="15"/>
      <c r="D464" s="15"/>
      <c r="E464" s="13"/>
      <c r="F464" s="15"/>
      <c r="G464" s="15"/>
      <c r="H464" s="15"/>
      <c r="I464" s="60"/>
      <c r="J464" s="60">
        <f t="shared" si="26"/>
        <v>491.67</v>
      </c>
      <c r="K464" s="60" t="e">
        <f t="shared" si="27"/>
        <v>#DIV/0!</v>
      </c>
      <c r="L464" s="60" t="e">
        <f t="shared" si="28"/>
        <v>#DIV/0!</v>
      </c>
    </row>
    <row r="465" spans="1:12" ht="26.1" customHeight="1">
      <c r="A465" s="13">
        <v>464</v>
      </c>
      <c r="B465" s="15"/>
      <c r="C465" s="15"/>
      <c r="D465" s="15"/>
      <c r="E465" s="13"/>
      <c r="F465" s="15"/>
      <c r="G465" s="15"/>
      <c r="H465" s="15"/>
      <c r="I465" s="60"/>
      <c r="J465" s="60">
        <f t="shared" si="26"/>
        <v>491.67</v>
      </c>
      <c r="K465" s="60" t="e">
        <f t="shared" si="27"/>
        <v>#DIV/0!</v>
      </c>
      <c r="L465" s="60" t="e">
        <f t="shared" si="28"/>
        <v>#DIV/0!</v>
      </c>
    </row>
    <row r="466" spans="1:12" ht="26.1" customHeight="1">
      <c r="A466" s="13">
        <v>465</v>
      </c>
      <c r="B466" s="15"/>
      <c r="C466" s="15"/>
      <c r="D466" s="15"/>
      <c r="E466" s="13"/>
      <c r="F466" s="15"/>
      <c r="G466" s="15"/>
      <c r="H466" s="15"/>
      <c r="I466" s="60"/>
      <c r="J466" s="60">
        <f t="shared" si="26"/>
        <v>491.67</v>
      </c>
      <c r="K466" s="60" t="e">
        <f t="shared" si="27"/>
        <v>#DIV/0!</v>
      </c>
      <c r="L466" s="60" t="e">
        <f t="shared" si="28"/>
        <v>#DIV/0!</v>
      </c>
    </row>
    <row r="467" spans="1:12" ht="26.1" customHeight="1">
      <c r="A467" s="13">
        <v>466</v>
      </c>
      <c r="B467" s="15"/>
      <c r="C467" s="15"/>
      <c r="D467" s="15"/>
      <c r="E467" s="13"/>
      <c r="F467" s="15"/>
      <c r="G467" s="15"/>
      <c r="H467" s="15"/>
      <c r="I467" s="60"/>
      <c r="J467" s="60">
        <f t="shared" si="26"/>
        <v>491.67</v>
      </c>
      <c r="K467" s="60" t="e">
        <f t="shared" si="27"/>
        <v>#DIV/0!</v>
      </c>
      <c r="L467" s="60" t="e">
        <f t="shared" si="28"/>
        <v>#DIV/0!</v>
      </c>
    </row>
    <row r="468" spans="1:12" ht="26.1" customHeight="1">
      <c r="A468" s="13">
        <v>467</v>
      </c>
      <c r="B468" s="15"/>
      <c r="C468" s="15"/>
      <c r="D468" s="15"/>
      <c r="E468" s="13"/>
      <c r="F468" s="15"/>
      <c r="G468" s="15"/>
      <c r="H468" s="15"/>
      <c r="I468" s="60"/>
      <c r="J468" s="60">
        <f t="shared" si="26"/>
        <v>491.67</v>
      </c>
      <c r="K468" s="60" t="e">
        <f t="shared" si="27"/>
        <v>#DIV/0!</v>
      </c>
      <c r="L468" s="60" t="e">
        <f t="shared" si="28"/>
        <v>#DIV/0!</v>
      </c>
    </row>
    <row r="469" spans="1:12" ht="26.1" customHeight="1">
      <c r="A469" s="13">
        <v>468</v>
      </c>
      <c r="B469" s="15"/>
      <c r="C469" s="15"/>
      <c r="D469" s="15"/>
      <c r="E469" s="13"/>
      <c r="F469" s="15"/>
      <c r="G469" s="15"/>
      <c r="H469" s="15"/>
      <c r="I469" s="60"/>
      <c r="J469" s="60">
        <f t="shared" si="26"/>
        <v>491.67</v>
      </c>
      <c r="K469" s="60" t="e">
        <f t="shared" si="27"/>
        <v>#DIV/0!</v>
      </c>
      <c r="L469" s="60" t="e">
        <f t="shared" si="28"/>
        <v>#DIV/0!</v>
      </c>
    </row>
    <row r="470" spans="1:12" ht="26.1" customHeight="1">
      <c r="A470" s="13">
        <v>469</v>
      </c>
      <c r="B470" s="15"/>
      <c r="C470" s="15"/>
      <c r="D470" s="15"/>
      <c r="E470" s="13"/>
      <c r="F470" s="15"/>
      <c r="G470" s="15"/>
      <c r="H470" s="15"/>
      <c r="I470" s="60"/>
      <c r="J470" s="60">
        <f t="shared" si="26"/>
        <v>491.67</v>
      </c>
      <c r="K470" s="60" t="e">
        <f t="shared" si="27"/>
        <v>#DIV/0!</v>
      </c>
      <c r="L470" s="60" t="e">
        <f t="shared" si="28"/>
        <v>#DIV/0!</v>
      </c>
    </row>
    <row r="471" spans="1:12" ht="26.1" customHeight="1">
      <c r="A471" s="13">
        <v>470</v>
      </c>
      <c r="B471" s="15"/>
      <c r="C471" s="15"/>
      <c r="D471" s="15"/>
      <c r="E471" s="13"/>
      <c r="F471" s="15"/>
      <c r="G471" s="15"/>
      <c r="H471" s="15"/>
      <c r="I471" s="60"/>
      <c r="J471" s="60">
        <f t="shared" si="26"/>
        <v>491.67</v>
      </c>
      <c r="K471" s="60" t="e">
        <f t="shared" si="27"/>
        <v>#DIV/0!</v>
      </c>
      <c r="L471" s="60" t="e">
        <f t="shared" si="28"/>
        <v>#DIV/0!</v>
      </c>
    </row>
    <row r="472" spans="1:12" ht="26.1" customHeight="1">
      <c r="A472" s="13">
        <v>471</v>
      </c>
      <c r="B472" s="15"/>
      <c r="C472" s="15"/>
      <c r="D472" s="15"/>
      <c r="E472" s="13"/>
      <c r="F472" s="15"/>
      <c r="G472" s="15"/>
      <c r="H472" s="15"/>
      <c r="I472" s="60"/>
      <c r="J472" s="60">
        <f t="shared" si="26"/>
        <v>491.67</v>
      </c>
      <c r="K472" s="60" t="e">
        <f t="shared" si="27"/>
        <v>#DIV/0!</v>
      </c>
      <c r="L472" s="60" t="e">
        <f t="shared" si="28"/>
        <v>#DIV/0!</v>
      </c>
    </row>
    <row r="473" spans="1:12" ht="26.1" customHeight="1">
      <c r="A473" s="13">
        <v>472</v>
      </c>
      <c r="B473" s="15"/>
      <c r="C473" s="15"/>
      <c r="D473" s="15"/>
      <c r="E473" s="13"/>
      <c r="F473" s="15"/>
      <c r="G473" s="15"/>
      <c r="H473" s="15"/>
      <c r="I473" s="60"/>
      <c r="J473" s="60">
        <f t="shared" si="26"/>
        <v>491.67</v>
      </c>
      <c r="K473" s="60" t="e">
        <f t="shared" si="27"/>
        <v>#DIV/0!</v>
      </c>
      <c r="L473" s="60" t="e">
        <f t="shared" si="28"/>
        <v>#DIV/0!</v>
      </c>
    </row>
    <row r="474" spans="1:12" ht="26.1" customHeight="1">
      <c r="A474" s="13">
        <v>473</v>
      </c>
      <c r="B474" s="15"/>
      <c r="C474" s="15"/>
      <c r="D474" s="15"/>
      <c r="E474" s="13"/>
      <c r="F474" s="15"/>
      <c r="G474" s="15"/>
      <c r="H474" s="15"/>
      <c r="I474" s="60"/>
      <c r="J474" s="60">
        <f t="shared" si="26"/>
        <v>491.67</v>
      </c>
      <c r="K474" s="60" t="e">
        <f t="shared" si="27"/>
        <v>#DIV/0!</v>
      </c>
      <c r="L474" s="60" t="e">
        <f t="shared" si="28"/>
        <v>#DIV/0!</v>
      </c>
    </row>
    <row r="475" spans="1:12" ht="26.1" customHeight="1">
      <c r="A475" s="13">
        <v>474</v>
      </c>
      <c r="B475" s="15"/>
      <c r="C475" s="15"/>
      <c r="D475" s="15"/>
      <c r="E475" s="13"/>
      <c r="F475" s="15"/>
      <c r="G475" s="15"/>
      <c r="H475" s="15"/>
      <c r="I475" s="60"/>
      <c r="J475" s="60">
        <f t="shared" si="26"/>
        <v>491.67</v>
      </c>
      <c r="K475" s="60" t="e">
        <f t="shared" si="27"/>
        <v>#DIV/0!</v>
      </c>
      <c r="L475" s="60" t="e">
        <f t="shared" si="28"/>
        <v>#DIV/0!</v>
      </c>
    </row>
    <row r="476" spans="1:12" ht="26.1" customHeight="1">
      <c r="A476" s="13">
        <v>475</v>
      </c>
      <c r="B476" s="15"/>
      <c r="C476" s="15"/>
      <c r="D476" s="15"/>
      <c r="E476" s="13"/>
      <c r="F476" s="15"/>
      <c r="G476" s="15"/>
      <c r="H476" s="15"/>
      <c r="I476" s="60"/>
      <c r="J476" s="60">
        <f t="shared" ref="J476:J500" si="29">459.67+32+I476*1.8</f>
        <v>491.67</v>
      </c>
      <c r="K476" s="60" t="e">
        <f t="shared" ref="K476:K500" si="30">(10^(F476-G476/(H476+I476)))/(7.5*6.895)</f>
        <v>#DIV/0!</v>
      </c>
      <c r="L476" s="60" t="e">
        <f t="shared" ref="L476:L500" si="31">K476*6.895</f>
        <v>#DIV/0!</v>
      </c>
    </row>
    <row r="477" spans="1:12" ht="26.1" customHeight="1">
      <c r="A477" s="13">
        <v>476</v>
      </c>
      <c r="B477" s="15"/>
      <c r="C477" s="15"/>
      <c r="D477" s="15"/>
      <c r="E477" s="13"/>
      <c r="F477" s="15"/>
      <c r="G477" s="15"/>
      <c r="H477" s="15"/>
      <c r="I477" s="60"/>
      <c r="J477" s="60">
        <f t="shared" si="29"/>
        <v>491.67</v>
      </c>
      <c r="K477" s="60" t="e">
        <f t="shared" si="30"/>
        <v>#DIV/0!</v>
      </c>
      <c r="L477" s="60" t="e">
        <f t="shared" si="31"/>
        <v>#DIV/0!</v>
      </c>
    </row>
    <row r="478" spans="1:12" ht="26.1" customHeight="1">
      <c r="A478" s="13">
        <v>477</v>
      </c>
      <c r="B478" s="15"/>
      <c r="C478" s="15"/>
      <c r="D478" s="15"/>
      <c r="E478" s="13"/>
      <c r="F478" s="15"/>
      <c r="G478" s="15"/>
      <c r="H478" s="15"/>
      <c r="I478" s="60"/>
      <c r="J478" s="60">
        <f t="shared" si="29"/>
        <v>491.67</v>
      </c>
      <c r="K478" s="60" t="e">
        <f t="shared" si="30"/>
        <v>#DIV/0!</v>
      </c>
      <c r="L478" s="60" t="e">
        <f t="shared" si="31"/>
        <v>#DIV/0!</v>
      </c>
    </row>
    <row r="479" spans="1:12" ht="26.1" customHeight="1">
      <c r="A479" s="13">
        <v>478</v>
      </c>
      <c r="B479" s="15"/>
      <c r="C479" s="15"/>
      <c r="D479" s="15"/>
      <c r="E479" s="13"/>
      <c r="F479" s="15"/>
      <c r="G479" s="15"/>
      <c r="H479" s="15"/>
      <c r="I479" s="60"/>
      <c r="J479" s="60">
        <f t="shared" si="29"/>
        <v>491.67</v>
      </c>
      <c r="K479" s="60" t="e">
        <f t="shared" si="30"/>
        <v>#DIV/0!</v>
      </c>
      <c r="L479" s="60" t="e">
        <f t="shared" si="31"/>
        <v>#DIV/0!</v>
      </c>
    </row>
    <row r="480" spans="1:12" ht="26.1" customHeight="1">
      <c r="A480" s="13">
        <v>479</v>
      </c>
      <c r="B480" s="15"/>
      <c r="C480" s="15"/>
      <c r="D480" s="15"/>
      <c r="E480" s="13"/>
      <c r="F480" s="15"/>
      <c r="G480" s="15"/>
      <c r="H480" s="15"/>
      <c r="I480" s="60"/>
      <c r="J480" s="60">
        <f t="shared" si="29"/>
        <v>491.67</v>
      </c>
      <c r="K480" s="60" t="e">
        <f t="shared" si="30"/>
        <v>#DIV/0!</v>
      </c>
      <c r="L480" s="60" t="e">
        <f t="shared" si="31"/>
        <v>#DIV/0!</v>
      </c>
    </row>
    <row r="481" spans="1:12" ht="26.1" customHeight="1">
      <c r="A481" s="13">
        <v>480</v>
      </c>
      <c r="B481" s="15"/>
      <c r="C481" s="15"/>
      <c r="D481" s="15"/>
      <c r="E481" s="13"/>
      <c r="F481" s="15"/>
      <c r="G481" s="15"/>
      <c r="H481" s="15"/>
      <c r="I481" s="60"/>
      <c r="J481" s="60">
        <f t="shared" si="29"/>
        <v>491.67</v>
      </c>
      <c r="K481" s="60" t="e">
        <f t="shared" si="30"/>
        <v>#DIV/0!</v>
      </c>
      <c r="L481" s="60" t="e">
        <f t="shared" si="31"/>
        <v>#DIV/0!</v>
      </c>
    </row>
    <row r="482" spans="1:12" ht="26.1" customHeight="1">
      <c r="A482" s="13">
        <v>481</v>
      </c>
      <c r="B482" s="15"/>
      <c r="C482" s="15"/>
      <c r="D482" s="15"/>
      <c r="E482" s="13"/>
      <c r="F482" s="15"/>
      <c r="G482" s="15"/>
      <c r="H482" s="15"/>
      <c r="I482" s="60"/>
      <c r="J482" s="60">
        <f t="shared" si="29"/>
        <v>491.67</v>
      </c>
      <c r="K482" s="60" t="e">
        <f t="shared" si="30"/>
        <v>#DIV/0!</v>
      </c>
      <c r="L482" s="60" t="e">
        <f t="shared" si="31"/>
        <v>#DIV/0!</v>
      </c>
    </row>
    <row r="483" spans="1:12" ht="26.1" customHeight="1">
      <c r="A483" s="13">
        <v>482</v>
      </c>
      <c r="B483" s="15"/>
      <c r="C483" s="15"/>
      <c r="D483" s="15"/>
      <c r="E483" s="13"/>
      <c r="F483" s="15"/>
      <c r="G483" s="15"/>
      <c r="H483" s="15"/>
      <c r="I483" s="60"/>
      <c r="J483" s="60">
        <f t="shared" si="29"/>
        <v>491.67</v>
      </c>
      <c r="K483" s="60" t="e">
        <f t="shared" si="30"/>
        <v>#DIV/0!</v>
      </c>
      <c r="L483" s="60" t="e">
        <f t="shared" si="31"/>
        <v>#DIV/0!</v>
      </c>
    </row>
    <row r="484" spans="1:12" ht="26.1" customHeight="1">
      <c r="A484" s="13">
        <v>483</v>
      </c>
      <c r="B484" s="15"/>
      <c r="C484" s="15"/>
      <c r="D484" s="15"/>
      <c r="E484" s="13"/>
      <c r="F484" s="15"/>
      <c r="G484" s="15"/>
      <c r="H484" s="15"/>
      <c r="I484" s="60"/>
      <c r="J484" s="60">
        <f t="shared" si="29"/>
        <v>491.67</v>
      </c>
      <c r="K484" s="60" t="e">
        <f t="shared" si="30"/>
        <v>#DIV/0!</v>
      </c>
      <c r="L484" s="60" t="e">
        <f t="shared" si="31"/>
        <v>#DIV/0!</v>
      </c>
    </row>
    <row r="485" spans="1:12" ht="26.1" customHeight="1">
      <c r="A485" s="13">
        <v>484</v>
      </c>
      <c r="B485" s="15"/>
      <c r="C485" s="15"/>
      <c r="D485" s="15"/>
      <c r="E485" s="13"/>
      <c r="F485" s="15"/>
      <c r="G485" s="15"/>
      <c r="H485" s="15"/>
      <c r="I485" s="60"/>
      <c r="J485" s="60">
        <f t="shared" si="29"/>
        <v>491.67</v>
      </c>
      <c r="K485" s="60" t="e">
        <f t="shared" si="30"/>
        <v>#DIV/0!</v>
      </c>
      <c r="L485" s="60" t="e">
        <f t="shared" si="31"/>
        <v>#DIV/0!</v>
      </c>
    </row>
    <row r="486" spans="1:12" ht="26.1" customHeight="1">
      <c r="A486" s="13">
        <v>485</v>
      </c>
      <c r="B486" s="15"/>
      <c r="C486" s="15"/>
      <c r="D486" s="15"/>
      <c r="E486" s="13"/>
      <c r="F486" s="15"/>
      <c r="G486" s="15"/>
      <c r="H486" s="15"/>
      <c r="I486" s="60"/>
      <c r="J486" s="60">
        <f t="shared" si="29"/>
        <v>491.67</v>
      </c>
      <c r="K486" s="60" t="e">
        <f t="shared" si="30"/>
        <v>#DIV/0!</v>
      </c>
      <c r="L486" s="60" t="e">
        <f t="shared" si="31"/>
        <v>#DIV/0!</v>
      </c>
    </row>
    <row r="487" spans="1:12" ht="26.1" customHeight="1">
      <c r="A487" s="13">
        <v>486</v>
      </c>
      <c r="B487" s="15"/>
      <c r="C487" s="15"/>
      <c r="D487" s="15"/>
      <c r="E487" s="13"/>
      <c r="F487" s="15"/>
      <c r="G487" s="15"/>
      <c r="H487" s="15"/>
      <c r="I487" s="60"/>
      <c r="J487" s="60">
        <f t="shared" si="29"/>
        <v>491.67</v>
      </c>
      <c r="K487" s="60" t="e">
        <f t="shared" si="30"/>
        <v>#DIV/0!</v>
      </c>
      <c r="L487" s="60" t="e">
        <f t="shared" si="31"/>
        <v>#DIV/0!</v>
      </c>
    </row>
    <row r="488" spans="1:12" ht="26.1" customHeight="1">
      <c r="A488" s="13">
        <v>487</v>
      </c>
      <c r="B488" s="15"/>
      <c r="C488" s="15"/>
      <c r="D488" s="15"/>
      <c r="E488" s="13"/>
      <c r="F488" s="15"/>
      <c r="G488" s="15"/>
      <c r="H488" s="15"/>
      <c r="I488" s="60"/>
      <c r="J488" s="60">
        <f t="shared" si="29"/>
        <v>491.67</v>
      </c>
      <c r="K488" s="60" t="e">
        <f t="shared" si="30"/>
        <v>#DIV/0!</v>
      </c>
      <c r="L488" s="60" t="e">
        <f t="shared" si="31"/>
        <v>#DIV/0!</v>
      </c>
    </row>
    <row r="489" spans="1:12" ht="26.1" customHeight="1">
      <c r="A489" s="13">
        <v>488</v>
      </c>
      <c r="B489" s="15"/>
      <c r="C489" s="15"/>
      <c r="D489" s="15"/>
      <c r="E489" s="13"/>
      <c r="F489" s="15"/>
      <c r="G489" s="15"/>
      <c r="H489" s="15"/>
      <c r="I489" s="60"/>
      <c r="J489" s="60">
        <f t="shared" si="29"/>
        <v>491.67</v>
      </c>
      <c r="K489" s="60" t="e">
        <f t="shared" si="30"/>
        <v>#DIV/0!</v>
      </c>
      <c r="L489" s="60" t="e">
        <f t="shared" si="31"/>
        <v>#DIV/0!</v>
      </c>
    </row>
    <row r="490" spans="1:12" ht="26.1" customHeight="1">
      <c r="A490" s="13">
        <v>489</v>
      </c>
      <c r="B490" s="15"/>
      <c r="C490" s="15"/>
      <c r="D490" s="15"/>
      <c r="E490" s="13"/>
      <c r="F490" s="15"/>
      <c r="G490" s="15"/>
      <c r="H490" s="15"/>
      <c r="I490" s="60"/>
      <c r="J490" s="60">
        <f t="shared" si="29"/>
        <v>491.67</v>
      </c>
      <c r="K490" s="60" t="e">
        <f t="shared" si="30"/>
        <v>#DIV/0!</v>
      </c>
      <c r="L490" s="60" t="e">
        <f t="shared" si="31"/>
        <v>#DIV/0!</v>
      </c>
    </row>
    <row r="491" spans="1:12" ht="26.1" customHeight="1">
      <c r="A491" s="13">
        <v>490</v>
      </c>
      <c r="B491" s="15"/>
      <c r="C491" s="15"/>
      <c r="D491" s="15"/>
      <c r="E491" s="13"/>
      <c r="F491" s="15"/>
      <c r="G491" s="15"/>
      <c r="H491" s="15"/>
      <c r="I491" s="60"/>
      <c r="J491" s="60">
        <f t="shared" si="29"/>
        <v>491.67</v>
      </c>
      <c r="K491" s="60" t="e">
        <f t="shared" si="30"/>
        <v>#DIV/0!</v>
      </c>
      <c r="L491" s="60" t="e">
        <f t="shared" si="31"/>
        <v>#DIV/0!</v>
      </c>
    </row>
    <row r="492" spans="1:12" ht="26.1" customHeight="1">
      <c r="A492" s="13">
        <v>491</v>
      </c>
      <c r="B492" s="15"/>
      <c r="C492" s="15"/>
      <c r="D492" s="15"/>
      <c r="E492" s="13"/>
      <c r="F492" s="15"/>
      <c r="G492" s="15"/>
      <c r="H492" s="15"/>
      <c r="I492" s="60"/>
      <c r="J492" s="60">
        <f t="shared" si="29"/>
        <v>491.67</v>
      </c>
      <c r="K492" s="60" t="e">
        <f t="shared" si="30"/>
        <v>#DIV/0!</v>
      </c>
      <c r="L492" s="60" t="e">
        <f t="shared" si="31"/>
        <v>#DIV/0!</v>
      </c>
    </row>
    <row r="493" spans="1:12" ht="26.1" customHeight="1">
      <c r="A493" s="13">
        <v>492</v>
      </c>
      <c r="B493" s="15"/>
      <c r="C493" s="15"/>
      <c r="D493" s="15"/>
      <c r="E493" s="13"/>
      <c r="F493" s="15"/>
      <c r="G493" s="15"/>
      <c r="H493" s="15"/>
      <c r="I493" s="60"/>
      <c r="J493" s="60">
        <f t="shared" si="29"/>
        <v>491.67</v>
      </c>
      <c r="K493" s="60" t="e">
        <f t="shared" si="30"/>
        <v>#DIV/0!</v>
      </c>
      <c r="L493" s="60" t="e">
        <f t="shared" si="31"/>
        <v>#DIV/0!</v>
      </c>
    </row>
    <row r="494" spans="1:12" ht="26.1" customHeight="1">
      <c r="A494" s="13">
        <v>493</v>
      </c>
      <c r="B494" s="15"/>
      <c r="C494" s="15"/>
      <c r="D494" s="15"/>
      <c r="E494" s="13"/>
      <c r="F494" s="15"/>
      <c r="G494" s="15"/>
      <c r="H494" s="15"/>
      <c r="I494" s="60"/>
      <c r="J494" s="60">
        <f t="shared" si="29"/>
        <v>491.67</v>
      </c>
      <c r="K494" s="60" t="e">
        <f t="shared" si="30"/>
        <v>#DIV/0!</v>
      </c>
      <c r="L494" s="60" t="e">
        <f t="shared" si="31"/>
        <v>#DIV/0!</v>
      </c>
    </row>
    <row r="495" spans="1:12" ht="26.1" customHeight="1">
      <c r="A495" s="13">
        <v>494</v>
      </c>
      <c r="B495" s="15"/>
      <c r="C495" s="15"/>
      <c r="D495" s="15"/>
      <c r="E495" s="13"/>
      <c r="F495" s="15"/>
      <c r="G495" s="15"/>
      <c r="H495" s="15"/>
      <c r="I495" s="60"/>
      <c r="J495" s="60">
        <f t="shared" si="29"/>
        <v>491.67</v>
      </c>
      <c r="K495" s="60" t="e">
        <f t="shared" si="30"/>
        <v>#DIV/0!</v>
      </c>
      <c r="L495" s="60" t="e">
        <f t="shared" si="31"/>
        <v>#DIV/0!</v>
      </c>
    </row>
    <row r="496" spans="1:12" ht="26.1" customHeight="1">
      <c r="A496" s="13">
        <v>495</v>
      </c>
      <c r="B496" s="15"/>
      <c r="C496" s="15"/>
      <c r="D496" s="15"/>
      <c r="E496" s="13"/>
      <c r="F496" s="15"/>
      <c r="G496" s="15"/>
      <c r="H496" s="15"/>
      <c r="I496" s="60"/>
      <c r="J496" s="60">
        <f t="shared" si="29"/>
        <v>491.67</v>
      </c>
      <c r="K496" s="60" t="e">
        <f t="shared" si="30"/>
        <v>#DIV/0!</v>
      </c>
      <c r="L496" s="60" t="e">
        <f t="shared" si="31"/>
        <v>#DIV/0!</v>
      </c>
    </row>
    <row r="497" spans="1:12" ht="26.1" customHeight="1">
      <c r="A497" s="13">
        <v>496</v>
      </c>
      <c r="B497" s="15"/>
      <c r="C497" s="15"/>
      <c r="D497" s="15"/>
      <c r="E497" s="13"/>
      <c r="F497" s="15"/>
      <c r="G497" s="15"/>
      <c r="H497" s="15"/>
      <c r="I497" s="60"/>
      <c r="J497" s="60">
        <f t="shared" si="29"/>
        <v>491.67</v>
      </c>
      <c r="K497" s="60" t="e">
        <f t="shared" si="30"/>
        <v>#DIV/0!</v>
      </c>
      <c r="L497" s="60" t="e">
        <f t="shared" si="31"/>
        <v>#DIV/0!</v>
      </c>
    </row>
    <row r="498" spans="1:12" ht="26.1" customHeight="1">
      <c r="A498" s="13">
        <v>497</v>
      </c>
      <c r="B498" s="15"/>
      <c r="C498" s="15"/>
      <c r="D498" s="15"/>
      <c r="E498" s="13"/>
      <c r="F498" s="15"/>
      <c r="G498" s="15"/>
      <c r="H498" s="15"/>
      <c r="I498" s="60"/>
      <c r="J498" s="60">
        <f t="shared" si="29"/>
        <v>491.67</v>
      </c>
      <c r="K498" s="60" t="e">
        <f t="shared" si="30"/>
        <v>#DIV/0!</v>
      </c>
      <c r="L498" s="60" t="e">
        <f t="shared" si="31"/>
        <v>#DIV/0!</v>
      </c>
    </row>
    <row r="499" spans="1:12" ht="26.1" customHeight="1">
      <c r="A499" s="13">
        <v>498</v>
      </c>
      <c r="B499" s="15"/>
      <c r="C499" s="15"/>
      <c r="D499" s="15"/>
      <c r="E499" s="13"/>
      <c r="F499" s="15"/>
      <c r="G499" s="15"/>
      <c r="H499" s="15"/>
      <c r="I499" s="60"/>
      <c r="J499" s="60">
        <f t="shared" si="29"/>
        <v>491.67</v>
      </c>
      <c r="K499" s="60" t="e">
        <f t="shared" si="30"/>
        <v>#DIV/0!</v>
      </c>
      <c r="L499" s="60" t="e">
        <f t="shared" si="31"/>
        <v>#DIV/0!</v>
      </c>
    </row>
    <row r="500" spans="1:12" ht="26.1" customHeight="1">
      <c r="A500" s="13">
        <v>499</v>
      </c>
      <c r="B500" s="15"/>
      <c r="C500" s="15"/>
      <c r="D500" s="15"/>
      <c r="E500" s="13"/>
      <c r="F500" s="15"/>
      <c r="G500" s="15"/>
      <c r="H500" s="15"/>
      <c r="I500" s="60"/>
      <c r="J500" s="60">
        <f t="shared" si="29"/>
        <v>491.67</v>
      </c>
      <c r="K500" s="60" t="e">
        <f t="shared" si="30"/>
        <v>#DIV/0!</v>
      </c>
      <c r="L500" s="60" t="e">
        <f t="shared" si="31"/>
        <v>#DIV/0!</v>
      </c>
    </row>
  </sheetData>
  <protectedRanges>
    <protectedRange sqref="A1:L1048576" name="区域3"/>
    <protectedRange sqref="A1:L600" name="区域2"/>
  </protectedRanges>
  <mergeCells count="9">
    <mergeCell ref="M1:N1"/>
    <mergeCell ref="O1:P1"/>
    <mergeCell ref="Q1:Q2"/>
    <mergeCell ref="A1:A2"/>
    <mergeCell ref="B1:B2"/>
    <mergeCell ref="C1:C2"/>
    <mergeCell ref="D1:D2"/>
    <mergeCell ref="E1:E2"/>
    <mergeCell ref="F1:L1"/>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2</vt:i4>
      </vt:variant>
    </vt:vector>
  </HeadingPairs>
  <TitlesOfParts>
    <vt:vector size="11" baseType="lpstr">
      <vt:lpstr>使用说明</vt:lpstr>
      <vt:lpstr>实测法</vt:lpstr>
      <vt:lpstr>公式法--公路铁路、除原油汽油外其他油品装船装载损失</vt:lpstr>
      <vt:lpstr>公式法--船舶装载原油</vt:lpstr>
      <vt:lpstr>公式法和系数法船舶运输汽油(油轮或远洋驳轮)</vt:lpstr>
      <vt:lpstr>系数法</vt:lpstr>
      <vt:lpstr>基础数据</vt:lpstr>
      <vt:lpstr>油品理化参数</vt:lpstr>
      <vt:lpstr>化学品理化参数</vt:lpstr>
      <vt:lpstr>船舱情况</vt:lpstr>
      <vt:lpstr>装汽油时船舱情况</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c:creator>
  <cp:lastModifiedBy>sunny</cp:lastModifiedBy>
  <dcterms:created xsi:type="dcterms:W3CDTF">2014-11-15T10:28:14Z</dcterms:created>
  <dcterms:modified xsi:type="dcterms:W3CDTF">2015-11-12T14:17:36Z</dcterms:modified>
</cp:coreProperties>
</file>